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Acquisti Servizi Generali\ANNO 2025\1. RDO_ACI Informatica\Nuova gara eprocurement\5. PORTALE\"/>
    </mc:Choice>
  </mc:AlternateContent>
  <xr:revisionPtr revIDLastSave="0" documentId="13_ncr:1_{3B8D8EB6-BF58-4FEB-A703-0D0964938D16}" xr6:coauthVersionLast="47" xr6:coauthVersionMax="47" xr10:uidLastSave="{00000000-0000-0000-0000-000000000000}"/>
  <bookViews>
    <workbookView xWindow="-108" yWindow="-108" windowWidth="23256" windowHeight="12456" xr2:uid="{173AC165-7F98-4908-83F7-22D7E96E4491}"/>
  </bookViews>
  <sheets>
    <sheet name="All 3 Modello offerta econo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J13" i="1"/>
  <c r="J12" i="1"/>
  <c r="J11" i="1"/>
  <c r="J9" i="1"/>
  <c r="J8" i="1"/>
  <c r="I13" i="1"/>
  <c r="I12" i="1"/>
  <c r="I11" i="1"/>
  <c r="I9" i="1"/>
  <c r="I8" i="1"/>
  <c r="F10" i="1" l="1"/>
  <c r="H8" i="1"/>
  <c r="H9" i="1"/>
  <c r="H10" i="1" l="1"/>
  <c r="H14" i="1" s="1"/>
</calcChain>
</file>

<file path=xl/sharedStrings.xml><?xml version="1.0" encoding="utf-8"?>
<sst xmlns="http://schemas.openxmlformats.org/spreadsheetml/2006/main" count="33" uniqueCount="30">
  <si>
    <t>Descrizione del servizio</t>
  </si>
  <si>
    <t>Unità temporale di riferimento</t>
  </si>
  <si>
    <t>Numero annualità</t>
  </si>
  <si>
    <t>Importi unitari posti a base di gara</t>
  </si>
  <si>
    <t>Totale per l'intera durata contrattuale</t>
  </si>
  <si>
    <t>Deployment, comprensivo di: implementazione, integrazione, ripresa dati, rilascio in produzione</t>
  </si>
  <si>
    <t>Una tantum</t>
  </si>
  <si>
    <t>-</t>
  </si>
  <si>
    <t>Licenza, comprensiva di: erogazione della piattaforma, assistenza tecnica per utenti interni ed esterni, manutenzione correttiva, manutenzione adeguativa, contact center utenti/fornitori, formazione deployment e release.</t>
  </si>
  <si>
    <t>12 mesi</t>
  </si>
  <si>
    <t>Sviluppi Custom - manutenzione evolutiva</t>
  </si>
  <si>
    <t>giorno/mix FTE - in riferimento alle risorse elencate al par. 7.2 del Capitolato</t>
  </si>
  <si>
    <t>Formazione aggiuntiva ACI Informatica ed Enti aderenti</t>
  </si>
  <si>
    <t>giorno</t>
  </si>
  <si>
    <t>Supporto specialistico temi e-procurement</t>
  </si>
  <si>
    <t>I prezzi devono intendersi offerti al netto dell'IVA</t>
  </si>
  <si>
    <t>Importi unitari offerti</t>
  </si>
  <si>
    <t>Posizione</t>
  </si>
  <si>
    <t>Importo totale valevole ai fini della stipula contrattuale</t>
  </si>
  <si>
    <t>A</t>
  </si>
  <si>
    <t>B</t>
  </si>
  <si>
    <t>C</t>
  </si>
  <si>
    <t>D</t>
  </si>
  <si>
    <t>Allegato 3 Modello offerta economica</t>
  </si>
  <si>
    <t xml:space="preserve">Costi aziendali relativi alla salute ed alla sicurezza sui luoghi di lavoro inclusi nell'importo totale complessivo dell'offerta e non soggetti a ribasso </t>
  </si>
  <si>
    <t xml:space="preserve">Costi della manodopera inclusi nell'importo totale complessivo dell'offerta e non soggetto a ribasso (ai sensi dell’art. 108, comma 9, del D.Lgs. 36/2023) </t>
  </si>
  <si>
    <t>Importo valevole per l'attribuzione del punteggio economico A</t>
  </si>
  <si>
    <t>PROCEDURA APERTA INDETTA SULLA PIATTAFORMA ACQUISTI ADOTTATA DA ACI INFORMATICA S.P.A. PER L’APPROVVIGIONAMENTO DI UNA PIATTAFORMA DIGITALE IN MODALITÀ SAAS PER LA GESTIONE DEGLI ACQUISTI DEL GRUPPO ACI E DELLE SOCIETÀ COLLEGATE SVOLTA TRAMITE PROCEDURA APERTA EX ART. 71 DEL CODICE DEI CONTRATTI PUBBLICI</t>
  </si>
  <si>
    <t>Codice procedura: SEF0214K25</t>
  </si>
  <si>
    <t>CIG: B634370025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</si>
</sst>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_-* #,##0.00\ [$€-410]_-;\-* #,##0.00\ [$€-410]_-;_-* &quot;-&quot;??\ [$€-410]_-;_-@_-"/>
    <numFmt numFmtId="166" formatCode="#,##0.00\ &quot;€&quot;"/>
    <numFmt numFmtId="167" formatCode="&quot;€&quot;\ #,##0.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sz val="12"/>
      <color theme="1"/>
      <name val="Aptos Narrow"/>
      <family val="2"/>
      <scheme val="minor"/>
    </font>
    <font>
      <b/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quotePrefix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E1AD-6ECB-466F-969B-CE40FFB2B144}">
  <sheetPr>
    <pageSetUpPr fitToPage="1"/>
  </sheetPr>
  <dimension ref="B1:J23"/>
  <sheetViews>
    <sheetView tabSelected="1" zoomScale="90" zoomScaleNormal="90" workbookViewId="0">
      <selection activeCell="G8" sqref="G8"/>
    </sheetView>
  </sheetViews>
  <sheetFormatPr defaultColWidth="9.109375" defaultRowHeight="15.6" x14ac:dyDescent="0.3"/>
  <cols>
    <col min="1" max="1" width="2.109375" style="1" customWidth="1"/>
    <col min="2" max="2" width="11.6640625" style="1" customWidth="1"/>
    <col min="3" max="3" width="57" style="1" customWidth="1"/>
    <col min="4" max="4" width="22.33203125" style="1" customWidth="1"/>
    <col min="5" max="6" width="15.33203125" style="1" customWidth="1"/>
    <col min="7" max="7" width="25.6640625" style="1" bestFit="1" customWidth="1"/>
    <col min="8" max="8" width="28.44140625" style="1" customWidth="1"/>
    <col min="9" max="9" width="28.21875" style="1" customWidth="1"/>
    <col min="10" max="10" width="18.88671875" style="20" customWidth="1"/>
    <col min="11" max="16384" width="9.109375" style="1"/>
  </cols>
  <sheetData>
    <row r="1" spans="2:10" x14ac:dyDescent="0.3">
      <c r="I1"/>
    </row>
    <row r="2" spans="2:10" ht="25.8" customHeight="1" x14ac:dyDescent="0.3">
      <c r="C2" s="23" t="s">
        <v>23</v>
      </c>
      <c r="D2" s="23"/>
      <c r="E2" s="23"/>
      <c r="F2" s="23"/>
      <c r="G2" s="23"/>
      <c r="H2" s="23"/>
      <c r="I2"/>
    </row>
    <row r="3" spans="2:10" ht="63.6" customHeight="1" x14ac:dyDescent="0.3">
      <c r="C3" s="37" t="s">
        <v>27</v>
      </c>
      <c r="D3" s="37"/>
      <c r="E3" s="37"/>
      <c r="F3" s="37"/>
      <c r="G3" s="37"/>
      <c r="H3" s="37"/>
    </row>
    <row r="4" spans="2:10" x14ac:dyDescent="0.3">
      <c r="C4" s="35" t="s">
        <v>29</v>
      </c>
      <c r="D4" s="35"/>
      <c r="E4" s="35"/>
      <c r="F4" s="35"/>
      <c r="G4" s="35"/>
    </row>
    <row r="5" spans="2:10" x14ac:dyDescent="0.3">
      <c r="C5" s="36" t="s">
        <v>28</v>
      </c>
      <c r="D5" s="36"/>
      <c r="E5" s="36"/>
      <c r="F5" s="36"/>
      <c r="G5" s="36"/>
    </row>
    <row r="7" spans="2:10" ht="39.6" x14ac:dyDescent="0.3">
      <c r="B7" s="2" t="s">
        <v>17</v>
      </c>
      <c r="C7" s="2" t="s">
        <v>0</v>
      </c>
      <c r="D7" s="2" t="s">
        <v>1</v>
      </c>
      <c r="E7" s="2" t="s">
        <v>2</v>
      </c>
      <c r="F7" s="3" t="s">
        <v>3</v>
      </c>
      <c r="G7" s="4" t="s">
        <v>16</v>
      </c>
      <c r="H7" s="4" t="s">
        <v>4</v>
      </c>
      <c r="I7" s="5"/>
      <c r="J7" s="21"/>
    </row>
    <row r="8" spans="2:10" ht="58.2" customHeight="1" x14ac:dyDescent="0.3">
      <c r="B8" s="34" t="s">
        <v>19</v>
      </c>
      <c r="C8" s="12" t="s">
        <v>5</v>
      </c>
      <c r="D8" s="6" t="s">
        <v>6</v>
      </c>
      <c r="E8" s="10">
        <v>1</v>
      </c>
      <c r="F8" s="14">
        <v>355000</v>
      </c>
      <c r="G8" s="16"/>
      <c r="H8" s="14">
        <f>G8</f>
        <v>0</v>
      </c>
      <c r="I8" s="8" t="str">
        <f>+IF(G8=0,"Indicare l'importo unitario offerto","")</f>
        <v>Indicare l'importo unitario offerto</v>
      </c>
      <c r="J8" s="22" t="str">
        <f>+IF(G8&gt;F8,"Attenzione base d'asta superata","")</f>
        <v/>
      </c>
    </row>
    <row r="9" spans="2:10" ht="58.2" customHeight="1" x14ac:dyDescent="0.3">
      <c r="B9" s="34"/>
      <c r="C9" s="12" t="s">
        <v>8</v>
      </c>
      <c r="D9" s="6" t="s">
        <v>9</v>
      </c>
      <c r="E9" s="9">
        <v>5</v>
      </c>
      <c r="F9" s="13">
        <v>110989.99999999999</v>
      </c>
      <c r="G9" s="16"/>
      <c r="H9" s="14">
        <f>G9*E9</f>
        <v>0</v>
      </c>
      <c r="I9" s="8" t="str">
        <f>+IF(G9=0,"Indicare l'importo unitario offerto","")</f>
        <v>Indicare l'importo unitario offerto</v>
      </c>
      <c r="J9" s="22" t="str">
        <f t="shared" ref="J9:J13" si="0">+IF(G9&gt;F9,"Attenzione base d'asta superata","")</f>
        <v/>
      </c>
    </row>
    <row r="10" spans="2:10" ht="32.4" customHeight="1" x14ac:dyDescent="0.3">
      <c r="B10" s="34"/>
      <c r="C10" s="39" t="s">
        <v>26</v>
      </c>
      <c r="D10" s="40"/>
      <c r="E10" s="41"/>
      <c r="F10" s="13">
        <f>SUMPRODUCT(E8:E9,F8:F9)</f>
        <v>909949.99999999988</v>
      </c>
      <c r="H10" s="15">
        <f>SUM(H8:H9)</f>
        <v>0</v>
      </c>
      <c r="I10" s="8"/>
      <c r="J10" s="22"/>
    </row>
    <row r="11" spans="2:10" ht="52.8" customHeight="1" x14ac:dyDescent="0.3">
      <c r="B11" s="17" t="s">
        <v>20</v>
      </c>
      <c r="C11" s="12" t="s">
        <v>10</v>
      </c>
      <c r="D11" s="6" t="s">
        <v>11</v>
      </c>
      <c r="E11" s="7" t="s">
        <v>7</v>
      </c>
      <c r="F11" s="13">
        <v>700</v>
      </c>
      <c r="G11" s="16"/>
      <c r="H11" s="38">
        <v>300000</v>
      </c>
      <c r="I11" s="8" t="str">
        <f>+IF(G11=0,"Indicare l'importo unitario offerto","")</f>
        <v>Indicare l'importo unitario offerto</v>
      </c>
      <c r="J11" s="22" t="str">
        <f t="shared" si="0"/>
        <v/>
      </c>
    </row>
    <row r="12" spans="2:10" ht="52.8" customHeight="1" x14ac:dyDescent="0.3">
      <c r="B12" s="17" t="s">
        <v>21</v>
      </c>
      <c r="C12" s="12" t="s">
        <v>12</v>
      </c>
      <c r="D12" s="6" t="s">
        <v>13</v>
      </c>
      <c r="E12" s="7" t="s">
        <v>7</v>
      </c>
      <c r="F12" s="13">
        <v>400</v>
      </c>
      <c r="G12" s="16"/>
      <c r="H12" s="38"/>
      <c r="I12" s="8" t="str">
        <f>+IF(G12=0,"Indicare l'importo unitario offerto","")</f>
        <v>Indicare l'importo unitario offerto</v>
      </c>
      <c r="J12" s="22" t="str">
        <f t="shared" si="0"/>
        <v/>
      </c>
    </row>
    <row r="13" spans="2:10" ht="52.8" customHeight="1" x14ac:dyDescent="0.3">
      <c r="B13" s="17" t="s">
        <v>22</v>
      </c>
      <c r="C13" s="12" t="s">
        <v>14</v>
      </c>
      <c r="D13" s="6" t="s">
        <v>13</v>
      </c>
      <c r="E13" s="7" t="s">
        <v>7</v>
      </c>
      <c r="F13" s="13">
        <v>500</v>
      </c>
      <c r="G13" s="16"/>
      <c r="H13" s="38"/>
      <c r="I13" s="8" t="str">
        <f>+IF(G13=0,"Indicare l'importo unitario offerto","")</f>
        <v>Indicare l'importo unitario offerto</v>
      </c>
      <c r="J13" s="22" t="str">
        <f t="shared" si="0"/>
        <v/>
      </c>
    </row>
    <row r="14" spans="2:10" ht="24.6" customHeight="1" x14ac:dyDescent="0.3">
      <c r="B14" s="31" t="s">
        <v>18</v>
      </c>
      <c r="C14" s="32"/>
      <c r="D14" s="32"/>
      <c r="E14" s="32"/>
      <c r="F14" s="32"/>
      <c r="G14" s="33"/>
      <c r="H14" s="18">
        <f>SUM(H10+H11)</f>
        <v>300000</v>
      </c>
    </row>
    <row r="15" spans="2:10" x14ac:dyDescent="0.3">
      <c r="H15" s="11"/>
    </row>
    <row r="16" spans="2:10" ht="30" customHeight="1" x14ac:dyDescent="0.3">
      <c r="C16" s="24" t="s">
        <v>24</v>
      </c>
      <c r="D16" s="25"/>
      <c r="E16" s="25"/>
      <c r="F16" s="25"/>
      <c r="G16" s="26"/>
      <c r="H16" s="16"/>
      <c r="I16" s="8" t="str">
        <f>+IF(H16=0,"Indicare l'importo","")</f>
        <v>Indicare l'importo</v>
      </c>
      <c r="J16" s="22"/>
    </row>
    <row r="17" spans="3:10" x14ac:dyDescent="0.3">
      <c r="H17" s="11"/>
    </row>
    <row r="18" spans="3:10" ht="30" customHeight="1" x14ac:dyDescent="0.3">
      <c r="C18" s="27" t="s">
        <v>25</v>
      </c>
      <c r="D18" s="28"/>
      <c r="E18" s="28"/>
      <c r="F18" s="28"/>
      <c r="G18" s="29"/>
      <c r="H18" s="16"/>
      <c r="I18" s="8" t="str">
        <f>+IF(H18=0,"Indicare l'importo","")</f>
        <v>Indicare l'importo</v>
      </c>
      <c r="J18" s="22"/>
    </row>
    <row r="19" spans="3:10" ht="21.6" customHeight="1" x14ac:dyDescent="0.3">
      <c r="C19" s="19"/>
      <c r="D19" s="19"/>
      <c r="E19" s="19"/>
      <c r="F19" s="19"/>
      <c r="G19" s="19"/>
      <c r="H19" s="19"/>
    </row>
    <row r="20" spans="3:10" ht="32.4" customHeight="1" x14ac:dyDescent="0.3">
      <c r="C20" s="30" t="s">
        <v>15</v>
      </c>
      <c r="D20" s="30"/>
    </row>
    <row r="21" spans="3:10" ht="21.6" customHeight="1" x14ac:dyDescent="0.3"/>
    <row r="22" spans="3:10" ht="21.6" customHeight="1" x14ac:dyDescent="0.3"/>
    <row r="23" spans="3:10" ht="21.6" customHeight="1" x14ac:dyDescent="0.3"/>
  </sheetData>
  <sheetProtection algorithmName="SHA-512" hashValue="8c8pJXsmmJNFTHNhQrIUlu5n50JYVQnc1ooEAfF17nScl/5p/Fcwoe6hz8etZSZyN3kX49ShEYBYrG7nf0cIxQ==" saltValue="hHzwTAk6mtIU7h/HLx0n4g==" spinCount="100000" sheet="1" selectLockedCells="1"/>
  <mergeCells count="11">
    <mergeCell ref="C2:H2"/>
    <mergeCell ref="C16:G16"/>
    <mergeCell ref="C18:G18"/>
    <mergeCell ref="C20:D20"/>
    <mergeCell ref="B14:G14"/>
    <mergeCell ref="B8:B10"/>
    <mergeCell ref="C4:G4"/>
    <mergeCell ref="C5:G5"/>
    <mergeCell ref="C3:H3"/>
    <mergeCell ref="H11:H13"/>
    <mergeCell ref="C10:E10"/>
  </mergeCells>
  <phoneticPr fontId="6" type="noConversion"/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 3 Modello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Tella Arianna</dc:creator>
  <cp:lastModifiedBy>Di Tella Arianna</cp:lastModifiedBy>
  <cp:lastPrinted>2025-03-25T14:07:07Z</cp:lastPrinted>
  <dcterms:created xsi:type="dcterms:W3CDTF">2025-02-05T15:04:03Z</dcterms:created>
  <dcterms:modified xsi:type="dcterms:W3CDTF">2025-03-25T14:09:38Z</dcterms:modified>
</cp:coreProperties>
</file>