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CANCELLERIA e COSUMABILI-TONER" sheetId="7" r:id="rId1"/>
    <sheet name="SCONTO MEDIO PONDERATO" sheetId="12" r:id="rId2"/>
  </sheets>
  <definedNames>
    <definedName name="_xlnm.Print_Area" localSheetId="0">'CANCELLERIA e COSUMABILI-TONER'!$A$1:$K$375</definedName>
    <definedName name="_xlnm.Print_Titles" localSheetId="0">'CANCELLERIA e COSUMABILI-TONER'!$2:$16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3" i="7"/>
  <c r="A339"/>
  <c r="A301"/>
  <c r="A299"/>
  <c r="A300"/>
  <c r="K300"/>
  <c r="K299"/>
  <c r="C19" i="12"/>
  <c r="C18"/>
  <c r="C17"/>
  <c r="C16"/>
  <c r="C14"/>
  <c r="C13"/>
  <c r="C12"/>
  <c r="C11"/>
  <c r="C10"/>
  <c r="C9"/>
  <c r="C8"/>
  <c r="C7"/>
  <c r="C6"/>
  <c r="C5"/>
  <c r="C4"/>
  <c r="B19"/>
  <c r="B18"/>
  <c r="B17"/>
  <c r="B16"/>
  <c r="B14"/>
  <c r="B13"/>
  <c r="B12"/>
  <c r="B11"/>
  <c r="B10"/>
  <c r="B9"/>
  <c r="B8"/>
  <c r="B7"/>
  <c r="B6"/>
  <c r="B5"/>
  <c r="B4"/>
  <c r="C2"/>
  <c r="B2"/>
  <c r="B20" l="1"/>
  <c r="D4"/>
  <c r="D5"/>
  <c r="D6"/>
  <c r="D7"/>
  <c r="D8"/>
  <c r="D9"/>
  <c r="D10"/>
  <c r="D11"/>
  <c r="D12"/>
  <c r="D13"/>
  <c r="D14"/>
  <c r="D16"/>
  <c r="D17"/>
  <c r="D18"/>
  <c r="D19"/>
  <c r="D20" l="1"/>
  <c r="B24" s="1"/>
  <c r="K22" i="7" l="1"/>
  <c r="K274"/>
  <c r="K273"/>
  <c r="K272"/>
  <c r="K271"/>
  <c r="K270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D12"/>
  <c r="D11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39"/>
  <c r="K348"/>
  <c r="K347"/>
  <c r="K346"/>
  <c r="K345"/>
  <c r="K344"/>
  <c r="K343"/>
  <c r="K342"/>
  <c r="K341"/>
  <c r="K340"/>
  <c r="K322"/>
  <c r="K323"/>
  <c r="K324"/>
  <c r="K325"/>
  <c r="K326"/>
  <c r="K327"/>
  <c r="K328"/>
  <c r="K329"/>
  <c r="K330"/>
  <c r="K331"/>
  <c r="K332"/>
  <c r="K333"/>
  <c r="K334"/>
  <c r="K320"/>
  <c r="K321"/>
  <c r="K312"/>
  <c r="K313"/>
  <c r="K314"/>
  <c r="K315"/>
  <c r="K303"/>
  <c r="K304"/>
  <c r="K305"/>
  <c r="K306"/>
  <c r="K307"/>
  <c r="K308"/>
  <c r="K309"/>
  <c r="K310"/>
  <c r="K311"/>
  <c r="K297"/>
  <c r="K298"/>
  <c r="K301"/>
  <c r="K302"/>
  <c r="K296"/>
  <c r="K295"/>
  <c r="A354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40"/>
  <c r="A341" s="1"/>
  <c r="A342" s="1"/>
  <c r="A343" s="1"/>
  <c r="A344" s="1"/>
  <c r="A345" s="1"/>
  <c r="A346" s="1"/>
  <c r="A347" s="1"/>
  <c r="A348" s="1"/>
  <c r="A296"/>
  <c r="A297" s="1"/>
  <c r="A298" s="1"/>
  <c r="A302" s="1"/>
  <c r="A303" s="1"/>
  <c r="A304" s="1"/>
  <c r="A305" s="1"/>
  <c r="A306" s="1"/>
  <c r="F14"/>
  <c r="A307" l="1"/>
  <c r="A308" s="1"/>
  <c r="A309" s="1"/>
  <c r="A310" s="1"/>
  <c r="A311" s="1"/>
  <c r="A312" s="1"/>
  <c r="A313" s="1"/>
  <c r="A314" s="1"/>
  <c r="A315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K288"/>
  <c r="K287"/>
  <c r="K286"/>
  <c r="K285"/>
  <c r="K284"/>
  <c r="K283"/>
  <c r="K282"/>
  <c r="K281"/>
  <c r="K280"/>
  <c r="K279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19"/>
  <c r="K218"/>
  <c r="K217"/>
  <c r="K216"/>
  <c r="K215"/>
  <c r="K214"/>
  <c r="K213"/>
  <c r="K212"/>
  <c r="K211"/>
  <c r="K210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178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07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2"/>
  <c r="K101"/>
  <c r="K100"/>
  <c r="K99"/>
  <c r="K98"/>
  <c r="K97"/>
  <c r="K96"/>
  <c r="K95"/>
  <c r="K94"/>
  <c r="K93"/>
  <c r="K92"/>
  <c r="K91"/>
  <c r="K90"/>
  <c r="K89"/>
  <c r="K88"/>
  <c r="K87"/>
  <c r="K82"/>
  <c r="K81"/>
  <c r="K80"/>
  <c r="K79"/>
  <c r="K78"/>
  <c r="K77"/>
  <c r="K76"/>
  <c r="K75"/>
  <c r="K74"/>
  <c r="K73"/>
  <c r="K72"/>
  <c r="K71"/>
  <c r="K66"/>
  <c r="K65"/>
  <c r="K64"/>
  <c r="K63"/>
  <c r="K62"/>
  <c r="K61"/>
  <c r="K60"/>
  <c r="K59"/>
  <c r="K58"/>
  <c r="K57"/>
  <c r="K56"/>
  <c r="K55"/>
  <c r="K54"/>
  <c r="K53"/>
  <c r="K52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G51"/>
  <c r="F51"/>
  <c r="E269" l="1"/>
  <c r="K269" s="1"/>
  <c r="E268"/>
  <c r="K268" s="1"/>
  <c r="E267"/>
  <c r="K267" s="1"/>
  <c r="A138" l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10" s="1"/>
  <c r="A211" s="1"/>
  <c r="A212" s="1"/>
  <c r="A213" s="1"/>
  <c r="A214" s="1"/>
  <c r="A215" s="1"/>
  <c r="A216" s="1"/>
  <c r="A217" s="1"/>
  <c r="A218" s="1"/>
  <c r="A219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9" s="1"/>
  <c r="A280" s="1"/>
  <c r="A281" s="1"/>
  <c r="A282" s="1"/>
  <c r="A283" s="1"/>
  <c r="A284" s="1"/>
  <c r="A285" s="1"/>
  <c r="A286" s="1"/>
  <c r="A287" s="1"/>
  <c r="A288" s="1"/>
  <c r="A108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72"/>
  <c r="A73" s="1"/>
  <c r="A74" s="1"/>
  <c r="A75" s="1"/>
  <c r="A76" s="1"/>
  <c r="A77" s="1"/>
  <c r="A78" s="1"/>
  <c r="A79" s="1"/>
  <c r="A80" s="1"/>
  <c r="A81" s="1"/>
  <c r="A82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53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54"/>
  <c r="A55" s="1"/>
  <c r="A56" s="1"/>
  <c r="A57" s="1"/>
  <c r="A58" s="1"/>
  <c r="A59" s="1"/>
  <c r="A60" s="1"/>
  <c r="A61" s="1"/>
  <c r="A62" s="1"/>
  <c r="A63" s="1"/>
  <c r="A64" s="1"/>
  <c r="A65" s="1"/>
  <c r="A66" s="1"/>
</calcChain>
</file>

<file path=xl/sharedStrings.xml><?xml version="1.0" encoding="utf-8"?>
<sst xmlns="http://schemas.openxmlformats.org/spreadsheetml/2006/main" count="1073" uniqueCount="602">
  <si>
    <t xml:space="preserve">Buste trasparenti a foratura universale  tipo Favorit - spessore medio   </t>
  </si>
  <si>
    <t xml:space="preserve">marcatore indelebile con inchiostro ad essicazione rapida resistente all'acqua - dotato di 2 punte con diverso spessore: sottile e fine - senza aggiunta di Xylene e toluene   </t>
  </si>
  <si>
    <t xml:space="preserve">Penne tipo Fribracolor Hi-Text 660 punta media </t>
  </si>
  <si>
    <t xml:space="preserve">penna a sfera a scatto- punta mm 1 - clip da taschino - colori blu-nero-rosso - 70% di materiale biodegradabile </t>
  </si>
  <si>
    <t>Penna a sfera a scatto, con inchiostro a gel -  tipo Pilot G2</t>
  </si>
  <si>
    <t xml:space="preserve">inchiostro in pigmenti resistestente  all'acqua e non scolora    </t>
  </si>
  <si>
    <t xml:space="preserve">Pennarello per lavagna bianca tipo Edding 660,  o altra nota marca </t>
  </si>
  <si>
    <t xml:space="preserve">Pennarello per lavagne bianche, vetro, porcellana ed altre superficie liscie,  inchiostro inodore e totalmente privo  di di butilacetato - punta conica  - colori nero,rosso, blu e verde    </t>
  </si>
  <si>
    <t>Gomma bianca tipo FABER-CASTELL  7095-20</t>
  </si>
  <si>
    <t>Scatola da 100 pezzi</t>
  </si>
  <si>
    <t>Confezione da 1.000 PUNTI</t>
  </si>
  <si>
    <t xml:space="preserve">Perforatore passo cm.8 - capacità di perforazione 150 ff.  - </t>
  </si>
  <si>
    <t>Perforatore tipo  Alti spessori RAPID HDC</t>
  </si>
  <si>
    <t>Forbici con lame di acciaio lucidato - impugnatura rossa in ABS - punte arrotondante lunghezza lama cm.21</t>
  </si>
  <si>
    <t>Dorsini plastici in PVC con invito per il facile inserimento dei fogli  lunghezza 29,7Spessore mm11  - capacità fogli 65 Conf. 25 - colore blu</t>
  </si>
  <si>
    <t>Confezione da 25 pezzi</t>
  </si>
  <si>
    <t xml:space="preserve">Blocchetto da 100 foglietti - f.to 76x76  colori: giallo </t>
  </si>
  <si>
    <t xml:space="preserve">Colla solida in stik PRITT / Coccoina o altra nota marca </t>
  </si>
  <si>
    <t xml:space="preserve">Pen drive usb nota marca </t>
  </si>
  <si>
    <t xml:space="preserve">Mouse ottico Logithec o altra nota marca </t>
  </si>
  <si>
    <t>compatibilità Windows dal 98 in poi, Mac, attacco USB con adattatore , 2 pulsanti + scroller , forma ergonomica</t>
  </si>
  <si>
    <t>Post-it  - Tipo 3 M - idem c.s.</t>
  </si>
  <si>
    <t xml:space="preserve">Blocchetto da 100 foglietti - f.to cm .76x127  colori : giallo e pastello   </t>
  </si>
  <si>
    <t xml:space="preserve">Nastro adesivo  3M SCOTCH 550 o altra nota marca </t>
  </si>
  <si>
    <t xml:space="preserve">Nastro biadesivo 3M SCOTCH BIADESIVO 665   o altra nota marca </t>
  </si>
  <si>
    <t xml:space="preserve">Nastro biadesivo fissaforte  EUROCEL o altra nota marca  </t>
  </si>
  <si>
    <t>Blocco notes tipo Pigna Mont Blanc o altra nota marca  - f.to cm 15x21</t>
  </si>
  <si>
    <t>Blocco notes tipo Pigna Mont Blanc o altra nota marca  - f.to 21x29,7</t>
  </si>
  <si>
    <t xml:space="preserve">Carta super bianca da gr. 60 mq. - 70 fogli - cuciti in testa con punto metallico - Copertina  - a righe o a quadri   </t>
  </si>
  <si>
    <t>Carta super bianca da gr. 60 mq. - 70 fogli - cuciti in testa con punto metallico - Copertina  - a righe o a quadri</t>
  </si>
  <si>
    <t xml:space="preserve">Portabadge  </t>
  </si>
  <si>
    <t xml:space="preserve">Portabadge  in abs  antiurto  per conservare carte magnetiche f.to 9x5,9  </t>
  </si>
  <si>
    <t xml:space="preserve">Buste a sacco imbottite per spedizione postale/corriere </t>
  </si>
  <si>
    <t>Buste a sacco imbottite per spedizione postale/corriere</t>
  </si>
  <si>
    <t>Carta protocollo - risme da 200 fogli - f.to aperto 29,7x42 - gr.66</t>
  </si>
  <si>
    <t xml:space="preserve">Carta protocollo bianca  </t>
  </si>
  <si>
    <t xml:space="preserve">Cartellina semplice in cartoncino ecologico colorato in pasta da gr.200/225 mq.- angoli arrotondati e indice frontale -capacità fino a 3 cm. di spesore  - formato L 25 x 35 circa  -  colori verde/celeste/ giallo/rosso/verde acqua     </t>
  </si>
  <si>
    <t>cartellina con aghi</t>
  </si>
  <si>
    <t xml:space="preserve">cartellina a 3 lembi </t>
  </si>
  <si>
    <t xml:space="preserve">cartellina Sei Capri 69/T2 </t>
  </si>
  <si>
    <t xml:space="preserve">cartellina in PVC trasparente - spesso 18/10- due tasce interne orizzontali - f.to esterno cm. 23xcm31 - f.to utile cm. 21x29,7 (A4) </t>
  </si>
  <si>
    <t xml:space="preserve"> Penne BIC Cristal 5130 </t>
  </si>
  <si>
    <t>tratto di scrittura mm.0,5 - nei colori nero/rosso/Blu/</t>
  </si>
  <si>
    <t xml:space="preserve">Pennarello  Edding 28   o altra nota marca </t>
  </si>
  <si>
    <t xml:space="preserve">Evindenziatore  fluorescente universale - da usare su tutti i tipi di carta - inchiostro a base di acqua biodegrababile al 97% - punta a scalptello mm5  - nei  6 colori </t>
  </si>
  <si>
    <t>Evidenziatore Stabilo Boss  - o altra nota marca</t>
  </si>
  <si>
    <t xml:space="preserve"> Fermalettere tipo Leone Dellera  o altra nota marca </t>
  </si>
  <si>
    <t>Fermalettere tipo Leone Dellera  o altra nota marca</t>
  </si>
  <si>
    <t xml:space="preserve">Fermalettere tipo  Leone Dellera  o altra nota marca </t>
  </si>
  <si>
    <t xml:space="preserve">molle fermacarte in acciaio verniciato nero  da cm.5 - conf.da  12 molle </t>
  </si>
  <si>
    <t xml:space="preserve">Cucitrice a pinza Leitz mod.5547 o altra nota marca </t>
  </si>
  <si>
    <t xml:space="preserve">Punti metallici cucitrice Zenith e Leitz  </t>
  </si>
  <si>
    <t xml:space="preserve">Punti metallici universali - altezza mm. 4 - passo 6/4 - conf. scatola da 1.000 punti   </t>
  </si>
  <si>
    <t xml:space="preserve">Perforatore Leitz 5008 WOW NEXXT  series o altra nota marca </t>
  </si>
  <si>
    <t xml:space="preserve">Vaschetta portacorrispondenza tipo Leitz WOW o altra nota marca </t>
  </si>
  <si>
    <t xml:space="preserve">Vaschetta portacarte realizzate in polistirene - impilabili   sia in linea che a sbalzo - F.TO UTILE 23X33.  - colori assortiti  </t>
  </si>
  <si>
    <t xml:space="preserve">Carta igienica </t>
  </si>
  <si>
    <t xml:space="preserve">Calcolatrice Olivetti Logos 812  o altra nota marca </t>
  </si>
  <si>
    <t xml:space="preserve">verifica soldi </t>
  </si>
  <si>
    <t xml:space="preserve">conta soldi </t>
  </si>
  <si>
    <t>8GB</t>
  </si>
  <si>
    <t xml:space="preserve">CD-R  - 700 MB - slim case - </t>
  </si>
  <si>
    <t>CD-R W  - 700 MB - slim case</t>
  </si>
  <si>
    <t xml:space="preserve">DVD - R W  - 4,7 GB  - slim case </t>
  </si>
  <si>
    <t>DVD - RW - 4,7 GB - slim case</t>
  </si>
  <si>
    <t xml:space="preserve">Rotoli  calcolatrice mm.57x40 mt. </t>
  </si>
  <si>
    <t xml:space="preserve">Rotoli  calcolatrice mm.57x40 mt foro diametro mm.12 - casra speciale in pura cellulosa antispolvero  </t>
  </si>
  <si>
    <t xml:space="preserve">Dorsini plastici in PVC con invito per il facile inserimento dei fogli  lunghezza 29,7Spessore mm.6  - capacità fogli 30 Conf.50 - colore blu </t>
  </si>
  <si>
    <t>Buste realizzate in carta Kraft avana, - strato interno a bolle d'aria per proteggere il contenuto - chiusura autoadesiva a 2 posizioni per essere spedite sia con lato apribile per ispezione postale sia con sigillatura definitiva- pezzi 10 f.to esterno cm.24x39 f.to utile cm.22x33</t>
  </si>
  <si>
    <t xml:space="preserve">Cartelline con elastico  </t>
  </si>
  <si>
    <t xml:space="preserve">Elastici  in gomma  buste da 1 KG - misure diametro mm. 60 - mm. 80 - mm. 100 - mm.120  </t>
  </si>
  <si>
    <t xml:space="preserve">Correttore PRITT Blanco roller compact   - o altra marca </t>
  </si>
  <si>
    <t>Correttore liquido con pennello - ml.20 - senza diluente  atossico . senza tricloretano o altri solventi</t>
  </si>
  <si>
    <t xml:space="preserve">TIPP-EX rapid   - o altra marca </t>
  </si>
  <si>
    <t xml:space="preserve"> Forbici Esselte o altra nota marca</t>
  </si>
  <si>
    <t xml:space="preserve">Cassettiera  modula Leonardi  - o altra marca </t>
  </si>
  <si>
    <t xml:space="preserve">Toner nero FX3- 5000 pagine </t>
  </si>
  <si>
    <t xml:space="preserve">Gruppo da 6 cartelle con 2 anelli tondi da mm.2,5 - - realizzate in cartone spessore mm.1,2 rivestito in carta - Contenuto in prodotto riciclato 64%, imballo in cartone riciclato 100% e 100% riciclabile. Colori blu,rosso    </t>
  </si>
  <si>
    <t xml:space="preserve">Epson  2100 </t>
  </si>
  <si>
    <t>FAX Sagem  MF5461</t>
  </si>
  <si>
    <t xml:space="preserve">Lavagna magnetica </t>
  </si>
  <si>
    <t xml:space="preserve">Kit di cancellino lavagna magnetica </t>
  </si>
  <si>
    <t>Stampante Laser  Brother HL 5240</t>
  </si>
  <si>
    <t xml:space="preserve">Paper Mate biodegradabile a scatto </t>
  </si>
  <si>
    <t xml:space="preserve">Matite  bicolori rosso/blu tipo Stabilo </t>
  </si>
  <si>
    <t xml:space="preserve">fusto esagonale </t>
  </si>
  <si>
    <t xml:space="preserve">Fusto in polipropilene che indica il colore di scrittura - inchiostro liquido a base d'acqua - punta sintetica inderfomabile con sostemo in acciaio inox - tratto mm.0,3 - con clip-  3 colori B/NR  </t>
  </si>
  <si>
    <t>Fineliner a punta fine mm.0,6 sintetica - cappuccio di sicurezza con clip nel colore di scrittura - 3 colori B/N/R</t>
  </si>
  <si>
    <t xml:space="preserve">Marcatore tipo SHARPIE o altra nota marca </t>
  </si>
  <si>
    <t xml:space="preserve">Post-it Index    segnapagina  </t>
  </si>
  <si>
    <t xml:space="preserve">Colla solida bianca in stick per carta cartone e stoffa - lavabile e non tossica - senza solventi - gr. 20 </t>
  </si>
  <si>
    <t xml:space="preserve">Nastro adesivo trasparente resistente supporto in PPL  - Non teme l'umidità - silenzio  - non ingiallisce con il tempo - f.to mm.19x mt.33 - </t>
  </si>
  <si>
    <t xml:space="preserve">Nastro adesivo  3M SCOTCH MAGIC 900 Green   o altra nota marca </t>
  </si>
  <si>
    <t>Nastro realizzatocon fibre naturali senza solventi con anima di cartone ricilatoal 100% - confezione realizzata in cartone ricilato al 100% senza film plastici  superficie scrivibile -  mm.19 x mt. 33</t>
  </si>
  <si>
    <t xml:space="preserve">Dispenser per nastro adesivo Tipo Tesa Eco </t>
  </si>
  <si>
    <t>dispenser ergonomico realizzato al 100% con plastica riciclata</t>
  </si>
  <si>
    <t xml:space="preserve">Buste realizzate in carta Kraft avana, - strato interno a bolle d'aria per proteggere il contenuto - chiusura autoadesiva a 2 posizioni per essere spedite sia con lato apribile per ispezione postale sia con sigillatura definitiva - pezzi 10 f.to esterno cm.37 x 53 f.to utile cm.35x47,5 - </t>
  </si>
  <si>
    <t>Realizzati in polistirolo riciclato al 100% - antiurto-antistatico-antigraffiio - capacità 18 litri</t>
  </si>
  <si>
    <t xml:space="preserve">Contenitore per archiviazione  a vista - f.to LxPxH -cm. 7,2x24,5x32  - in poliestere antiurto riciclabile al 100% </t>
  </si>
  <si>
    <t>UNITA' DI MISURA</t>
  </si>
  <si>
    <t>Pezzo</t>
  </si>
  <si>
    <t>Confezione da 6 pezzi</t>
  </si>
  <si>
    <t>Confezione da 50 pezzi</t>
  </si>
  <si>
    <t>Confezione da 12 pezzi</t>
  </si>
  <si>
    <t xml:space="preserve">Nastro per correzioni 3M Post-it art. 658  </t>
  </si>
  <si>
    <t>Confezione da 1 Kg</t>
  </si>
  <si>
    <t>Scatole da 100 pezzi</t>
  </si>
  <si>
    <t xml:space="preserve">Molle fermacarte a doppia clip </t>
  </si>
  <si>
    <t>Confezione da 100 pezzi</t>
  </si>
  <si>
    <t xml:space="preserve">Ointeramente in metallo - capacità di carica 150 punti - indicatore ultimi 10 punti - cuce a punto chiuso 15 ff - maniglia ergonomica  - colori vari  - garanzia 10 anni </t>
  </si>
  <si>
    <t xml:space="preserve"> Realizzati in metallo - dodati di basi rimovibili - guida autobloccante per allineamento carta Capacita di perforazione 35 ff.  </t>
  </si>
  <si>
    <t>Confezione da 30 pezzi</t>
  </si>
  <si>
    <t>Confezione da 200 fogli</t>
  </si>
  <si>
    <t>Confezione da 500 fogli</t>
  </si>
  <si>
    <t>Rotoli pos</t>
  </si>
  <si>
    <t xml:space="preserve">Rotoli pos doppia copia -  mm.57x 20 mt.  </t>
  </si>
  <si>
    <t xml:space="preserve">Rotoli per pos ad 1 via - mm.57 x 20 mt </t>
  </si>
  <si>
    <t xml:space="preserve">Blocco fogli bianchi perlavagna fogli mobile </t>
  </si>
  <si>
    <t>Confezione da 100 fogli</t>
  </si>
  <si>
    <t xml:space="preserve">Composto da cancellino -4 marcatori a secco - 1 bombola spray da 125 ml di liquido detergente - 4 magneti tondi da mm.30 </t>
  </si>
  <si>
    <t xml:space="preserve">Magneti per lavagne - conf. da 5 pezzi </t>
  </si>
  <si>
    <t xml:space="preserve">Lavagna a fogli mobili  </t>
  </si>
  <si>
    <t xml:space="preserve">Da mm. 30 -vari colori </t>
  </si>
  <si>
    <t xml:space="preserve">Display da 12 cifre LCD retroilluminato - stampante a 2 colori ad impatto - percentuale e delta percentuale - calcolo del prezzo di vendita, costo e margine - 2° registro di calcolo e Logica GT - cacolo automatico dell'Iva - conversione monetaria - alimentatore integrato - dimensioni LxPxH cm.21x31,5x8   </t>
  </si>
  <si>
    <t xml:space="preserve">Valigetta pronto soccorso per 3 o più lavoratori - </t>
  </si>
  <si>
    <t xml:space="preserve">Armadietto pronto soccorso per 3 o più lavoratori  </t>
  </si>
  <si>
    <t xml:space="preserve">Pacco reintegro per 3 o più lavoratori </t>
  </si>
  <si>
    <t xml:space="preserve">Disinfettante liquido tipo Amuchina o altra nota marca </t>
  </si>
  <si>
    <t>Acqua ossigenata</t>
  </si>
  <si>
    <t xml:space="preserve">Garze </t>
  </si>
  <si>
    <t xml:space="preserve">Cerotti tipo Nexcare 3M </t>
  </si>
  <si>
    <t xml:space="preserve">Bomboletta ghiaccio spray tipo Nerxare 3M </t>
  </si>
  <si>
    <t xml:space="preserve">Ghiaccio istantaneo pronto all'uso </t>
  </si>
  <si>
    <t xml:space="preserve">Guanti in lattice munuoso </t>
  </si>
  <si>
    <t>Fax Canon  L250/280</t>
  </si>
  <si>
    <t xml:space="preserve">Portanome da tavolo per riunioni e congressi - in PVC Cristallo flessibile - spessore 30/100  - completo di cartoncino scrivibile  - f.to 30x5  - </t>
  </si>
  <si>
    <t xml:space="preserve">Stilo plus AA - volt. 1,5 -  </t>
  </si>
  <si>
    <t xml:space="preserve">Mino Stilo plus AAA - volt. 1,5 -  </t>
  </si>
  <si>
    <t xml:space="preserve">Stampante Laser Hewlett Packard Laserjet P2015- </t>
  </si>
  <si>
    <t xml:space="preserve">Drum  Unit  DR 3100 -25.000 PAGINE </t>
  </si>
  <si>
    <t xml:space="preserve">Stampante  Nashuatec 3050N/5050/N  </t>
  </si>
  <si>
    <t xml:space="preserve">Correttore a nastro utilizzabile su tutte le superfici e subito  riscrivibile - mm.4,2 x 8,5 mm. </t>
  </si>
  <si>
    <t xml:space="preserve">Scivibili di facile impiego - adesivi e riposizionabili - in chiocciola di plastica - altezza mm.25,4 lunghezza m.17,7  </t>
  </si>
  <si>
    <t xml:space="preserve">Film estensibile  </t>
  </si>
  <si>
    <t xml:space="preserve">Spago grosso in gomitoli </t>
  </si>
  <si>
    <t>Spago fino in gomitoli</t>
  </si>
  <si>
    <t xml:space="preserve">Pennarelli Fila Tratto Clip </t>
  </si>
  <si>
    <t xml:space="preserve">normative CEE 626 </t>
  </si>
  <si>
    <t>con serratura e chiave - appendibile alla parete - normativa CEE 626</t>
  </si>
  <si>
    <t xml:space="preserve">suppo per attacco alla parete - maniglia per trasporto - normativa Cee 626  </t>
  </si>
  <si>
    <t>soluzione disinfettante per uso esterno ML 250</t>
  </si>
  <si>
    <t>conf. 30 cerotti assortiti - specifichi per pelle delicate</t>
  </si>
  <si>
    <t xml:space="preserve">ml 150 </t>
  </si>
  <si>
    <t xml:space="preserve">Epson Stilus D78/D120  </t>
  </si>
  <si>
    <t xml:space="preserve">Portariviste Esselte Boxer  - o altra marca </t>
  </si>
  <si>
    <t xml:space="preserve">Bicchiere portapenneLebez - o altra marca </t>
  </si>
  <si>
    <t xml:space="preserve">Portabadge    </t>
  </si>
  <si>
    <t xml:space="preserve">Scatola per Progetti tipo Esselte Delso Order  </t>
  </si>
  <si>
    <t>Epson  C84/86</t>
  </si>
  <si>
    <t>Epson 2100</t>
  </si>
  <si>
    <t xml:space="preserve">EPSON 1200 </t>
  </si>
  <si>
    <t>EPSON 1200</t>
  </si>
  <si>
    <t xml:space="preserve">Nastro EPSON TM U-295 </t>
  </si>
  <si>
    <t xml:space="preserve">CD -  scrivibili -tipo   Imation  - Maxell - Verbatim - TDK -   o altra nota marca </t>
  </si>
  <si>
    <t xml:space="preserve">cartellina semplice  </t>
  </si>
  <si>
    <t xml:space="preserve">Fusto trasparente - cappuccio con clip nei 3 colori di scrittura  blu/rosso/nero- punta media - </t>
  </si>
  <si>
    <t xml:space="preserve">Nastro per calcolatrice Olivetti  Logos 692 e 812 </t>
  </si>
  <si>
    <t>Copertine  trasparenti  in poliestere 15/100  per Fastback -f.to A4 - conf. da 100</t>
  </si>
  <si>
    <t xml:space="preserve">Carta riciclata di ottima qualità - prodotta 100% con carta da macaro non sbiancata con cloro - colore bianco  - risma da 500 fogli -   </t>
  </si>
  <si>
    <t>Nastro nylon nero/rosso per Logos 692E 812</t>
  </si>
  <si>
    <t xml:space="preserve">Idem come sopra - risma da 500 fogli </t>
  </si>
  <si>
    <t xml:space="preserve">DVD  - Tipo Maxell - Imation Verbatim - TDK   o altra nota marca </t>
  </si>
  <si>
    <t xml:space="preserve">DVD  tipo  Maxell - Imation -  Verbatim - TDK  o altra nota marca  </t>
  </si>
  <si>
    <t xml:space="preserve">CD - riscrivibili tipo  - Maxell - Verbatim - TDK    - o altra nota marca </t>
  </si>
  <si>
    <t xml:space="preserve">Batterie DURACELL </t>
  </si>
  <si>
    <t xml:space="preserve">Quadranti di cartoncino goffrato f.to A4 gr.270g/mq. - per termorilegratrici Fastback -11 e 15 colore blu o bianchi  con da 100 </t>
  </si>
  <si>
    <t>DESCRIZIONE BREVE</t>
  </si>
  <si>
    <t xml:space="preserve">nero C13T034140 durata circa 330 pagine  </t>
  </si>
  <si>
    <t xml:space="preserve">gomma bianca senza PVC -  </t>
  </si>
  <si>
    <t xml:space="preserve">Spago in rotolo - fibre di canapa o lino naturale 100% - diametro uniforme mm. 2,5- Gomitoli da 500 gr. - </t>
  </si>
  <si>
    <t xml:space="preserve">c.s.  - mm.1,5 - Gomitoli da 100 gr. - </t>
  </si>
  <si>
    <t>Pennarelli FRIBRACOLOR HI-text  Fineliner 720</t>
  </si>
  <si>
    <t xml:space="preserve">Elastici in gomma </t>
  </si>
  <si>
    <t xml:space="preserve">Elastici  a fettuccia verdi </t>
  </si>
  <si>
    <t xml:space="preserve">Elastici  a fettuccia verdi buste da 1 KG - misure diametro mm. 80 - mm. 110 - mm. 120 - mm.150 </t>
  </si>
  <si>
    <t xml:space="preserve">Fermalettere zincati - scatole da 100  - misura  n. 2 </t>
  </si>
  <si>
    <t>Fermalettere zincati - scatole da 100  - misura  n. 4</t>
  </si>
  <si>
    <t>Fermalettere zincati - scatole da 100  - misura  n. 6</t>
  </si>
  <si>
    <t xml:space="preserve">Puntine da disegno </t>
  </si>
  <si>
    <t xml:space="preserve">Temperamatite 2 fori </t>
  </si>
  <si>
    <t xml:space="preserve">Temperamatite in alluminio con lame in acciaio - a 2 fori </t>
  </si>
  <si>
    <t xml:space="preserve">Cucitrice a pinza Zenith 548E </t>
  </si>
  <si>
    <t>In metallo e verniciata bicolore doppio spessore di cucitura mm.4 o mm6 - dispositivo antinceppamento capacità serbatoio 100 punti - utilizza punti Zenith 130E o 130/Z6</t>
  </si>
  <si>
    <t xml:space="preserve">Stampante Laser a colori Hewlett Packard 2600 </t>
  </si>
  <si>
    <t xml:space="preserve">Cucitrice alti spessori  RAPID DUAX </t>
  </si>
  <si>
    <t xml:space="preserve">Cucitrice ad alti spessori che permette di cucire con lo stesso punto ( di unica altezza) da 2 a 170 fogli. La ribattitura del punto assolutamente piatta, fornisce i seguenti vantaggi: antinfortunio ( il punto ribattuto non punge le dita)impilatura facilitata di un'alta quantità di blocchi, rilegatura perfetta del dorso.        </t>
  </si>
  <si>
    <t>Punti metallici cucitrice alti spessori  RAPID DUAX</t>
  </si>
  <si>
    <t xml:space="preserve">Punti speciali per cucitrice RAPID DUAX  - conf. da 1.000 punti </t>
  </si>
  <si>
    <t xml:space="preserve">Levapunti Zenith 580 </t>
  </si>
  <si>
    <t xml:space="preserve">nastro di colore viola </t>
  </si>
  <si>
    <t xml:space="preserve">Levapunti in ferro nichelato con beccuccio e piastrina in acciaio temprato   </t>
  </si>
  <si>
    <t xml:space="preserve">Copertine  trasparenti per termorilegatrice Prima Cover FASTBACK  </t>
  </si>
  <si>
    <t xml:space="preserve">Quadranti di cartoncino goffrato </t>
  </si>
  <si>
    <t>Pr.</t>
  </si>
  <si>
    <t>Dorsini plastici</t>
  </si>
  <si>
    <t>Stampante Laser  Brother HL 2150</t>
  </si>
  <si>
    <t xml:space="preserve">Stampante laser Lexmark e450 </t>
  </si>
  <si>
    <t xml:space="preserve">ML250 </t>
  </si>
  <si>
    <t xml:space="preserve">Cartelline a 3 lembi - realizzata in presspan bilucido da 600 g/mq  dotata di robusto elastico  - f.t0 25x35 -  -  coloriBlu/giallo/rosso/verde -  Contenuto in materiale riciclato 88%, imballo cartone 100% riciclato, 100% riciclabile   </t>
  </si>
  <si>
    <t xml:space="preserve">garze sterili soffici , realizzate in tessuto non tessuto, non lasciano residui sulla pelle - f.to 10x 10 - conf. da 100 pezzi </t>
  </si>
  <si>
    <t xml:space="preserve">Dispenser da 50 segnapagina dotati dello speciale adesivo post-it riposizionabili  superficie scrivibile f.to mm.25,4x43,18 colori assortiti </t>
  </si>
  <si>
    <t xml:space="preserve">idem come sopra - dorso cm. 8  </t>
  </si>
  <si>
    <t xml:space="preserve">ghiaccio istantaneo  pronto all'uso da utilizzare in caso di traumi  e piccole emoraggie - dispositivo medico di Clsse II a conforme alla direttiva europea </t>
  </si>
  <si>
    <t xml:space="preserve">Nastro biadesivo trasparente sottile, fornito con pratico dispenser - ideale per carta cartoncino - mm.12x6 m. </t>
  </si>
  <si>
    <t xml:space="preserve">Nastro biadesivo in schiuma per ganci, mensole, allestimenti fieristici, vetrine ecc. mm. 25 x 5  </t>
  </si>
  <si>
    <t>Cassettiera modulare in plastica antiurto, con blocchetto di regolazione scorrevole per adattarsi a diversi formati di carta e buste - Esterno grigio perla con cassetti grigio antracite -  a 4 cassetti alti cm2,55 - f.to  cm.25x39x14</t>
  </si>
  <si>
    <t>Bicchiere portapenne in ABS - f.to cm.7,5x h11- colori assortiti</t>
  </si>
  <si>
    <t xml:space="preserve"> Rotoli di carta industriale </t>
  </si>
  <si>
    <t xml:space="preserve">f.to cm.26 x304 m. - 800 strappi da cm 26 x 38 - - carta ecologica trattata antispappolo </t>
  </si>
  <si>
    <t xml:space="preserve">Puntine da disegno colorate a 1 punta - conf . Scatola da 100 puntine     </t>
  </si>
  <si>
    <t xml:space="preserve">molle fermacarte in acciaio verniciato nero  da cm.2,5 - conf.da  12 molle </t>
  </si>
  <si>
    <t xml:space="preserve">etichette ecologiche riciclabili , smaltibili nei contenitori della carta - tecnologia Jam Free - formati da utilizzare con i modelli preimpostati di Office - conf. da 100 fogli - </t>
  </si>
  <si>
    <t>Portanome da tavolo per riunioni</t>
  </si>
  <si>
    <t>tastiera per PC - STANDARD</t>
  </si>
  <si>
    <t xml:space="preserve">Tastiera Qwerty standard - attacco PS/2 e USB  - Compatibilità Window 95/98/ME/NT/ - XP - Vista, 7, Linus  </t>
  </si>
  <si>
    <t>toner Brother da 2600 pagine - TN2120</t>
  </si>
  <si>
    <t xml:space="preserve">drum Brother DR2100 - 12000 pagine  </t>
  </si>
  <si>
    <t>Toner HC 7553X 7000 pagine</t>
  </si>
  <si>
    <t>pezzo</t>
  </si>
  <si>
    <t>portabiglietti da visita tipo Leonardi</t>
  </si>
  <si>
    <t xml:space="preserve">tipo Leonardi - tasche 240- f.to 11,4x19,2 </t>
  </si>
  <si>
    <t xml:space="preserve">idem come sopra  - dorso cm. 12  - conf. da  </t>
  </si>
  <si>
    <t xml:space="preserve">separatori in cartocino colorato tipo Elba </t>
  </si>
  <si>
    <t xml:space="preserve">conf.da 50 pezzi </t>
  </si>
  <si>
    <t>Conf. da 50 pezzi</t>
  </si>
  <si>
    <t xml:space="preserve">Film estensibile  caratterizzato da grande robustezza e adesività, permette la visibilità di quanto imballato ed ha un attimo grado di protezione - larghezza film 50 cm - Bobina 200 mt. - peso 2,6 Kg.    </t>
  </si>
  <si>
    <t>Film di politene a bolle d'aria TIPO aIRcAP DELLA Seale Air</t>
  </si>
  <si>
    <t xml:space="preserve">Film di politene a bolle d'aria - resistente agli strappi e alle perforazioni - peso 45 gr.mq. -  dimensioni (LxH) cm.100x100 mt.  </t>
  </si>
  <si>
    <t xml:space="preserve">Buste realizzate in carta Kraft avana, - strato interno a bolle d'aria per proteggere il contenuto - chiusura autoadesiva a 2 posizioni per essere spedite sia con lato apribile per ispezione postale sia con sigillatura definitiva -  f.to esterno cm.17x20 f.to utile cm.16x18  </t>
  </si>
  <si>
    <t>Rotolo</t>
  </si>
  <si>
    <t xml:space="preserve">carta igienica a 2 veli in ovatta di pura cellulosa - minino 190 strappi </t>
  </si>
  <si>
    <t>Blocco fogli bianchi per lavagne a fogli mobili - carta a superficie naturale 100% di cellulosa vergine - utilizzabile su lavagne portablocco a fogli mobili con perforatura universali - blocco da 25 fogli - f.to 675x965 mm. -</t>
  </si>
  <si>
    <t xml:space="preserve">Codice CE255XD nero - 2 pezzi da 12.500 pagine  </t>
  </si>
  <si>
    <t>Stampante Laser Hewlett Packard Laserjet   P3015</t>
  </si>
  <si>
    <t xml:space="preserve">conf. da 2 pezzi </t>
  </si>
  <si>
    <t xml:space="preserve">Stampante Multifunzione  Samsung SCX-4824  FN - </t>
  </si>
  <si>
    <t>Stampante Samsung ML3310-ND</t>
  </si>
  <si>
    <t>Toner NERO- 10.000 PAGINE -  codice  ML-D3470B</t>
  </si>
  <si>
    <t xml:space="preserve">Toner NERO - 5.000 PAGINE - cod.mlt-D205L/ELS </t>
  </si>
  <si>
    <t>Stampante Samsung ML3470/3471-ND</t>
  </si>
  <si>
    <t xml:space="preserve">RACCOGLITORE POLIONDA </t>
  </si>
  <si>
    <t xml:space="preserve">RUBRICHE TELEFONICHE  </t>
  </si>
  <si>
    <t xml:space="preserve">Confezione da 100 fogli </t>
  </si>
  <si>
    <t xml:space="preserve">Toner  codice OE450A11E -6000 pagine </t>
  </si>
  <si>
    <t>Stampante Laser Lexmark 332/342</t>
  </si>
  <si>
    <t>Toner Codice 34016HE - 6.000 PAGINE -</t>
  </si>
  <si>
    <t xml:space="preserve">Stampante laser Lexmark 352 e E450 </t>
  </si>
  <si>
    <t xml:space="preserve"> toner cod.E352H31E - N.9000 COPIE </t>
  </si>
  <si>
    <t xml:space="preserve">Stampante Laser Lexmark E352N </t>
  </si>
  <si>
    <t>SAMSUNG A COLORI CLP 300</t>
  </si>
  <si>
    <t>SAMSUNG A COLORI CLP 315</t>
  </si>
  <si>
    <t xml:space="preserve"> FAX SAMSUNG MFC-8380 DN </t>
  </si>
  <si>
    <t xml:space="preserve">FAX Philips PFA822 - 6050 </t>
  </si>
  <si>
    <t>Epson Stilus office B1100</t>
  </si>
  <si>
    <t>conf. da 2 pezzi</t>
  </si>
  <si>
    <t xml:space="preserve">Epson Stylus fhoto R1800 </t>
  </si>
  <si>
    <t xml:space="preserve">HP OfficeJet h 470  e OfficeJet K7100 </t>
  </si>
  <si>
    <t xml:space="preserve">EPSON STILYS COLOR 1160 </t>
  </si>
  <si>
    <t xml:space="preserve">CyanoC13T034240 - Magenta C13T034340  -Yellow C13T034440  -
Blak Light C13T034740 -Blak Matte C13T034840 circa 628 pagine  -Cyano chiaro C13T034540  
Magenta  chiaro C13T034640   - cartucce da 400 pag. </t>
  </si>
  <si>
    <t xml:space="preserve">cuscinetti inchiostrati per timbri Trodat </t>
  </si>
  <si>
    <t xml:space="preserve">FELTRO preinchiostrato  inchiostrati per timbri Trodat cod. 6/4911 </t>
  </si>
  <si>
    <t xml:space="preserve">FELTRO preinchiostrato  inchiostrati per timbri Trodat cod. 6/4912 </t>
  </si>
  <si>
    <t xml:space="preserve">FELTRO preinchiostrato  inchiostrati per timbri Trodat cod. 6/4913 </t>
  </si>
  <si>
    <t xml:space="preserve">TIPO  NOBO CLASSIC MAG - f.to 90x60 - in regola con la legge 266  </t>
  </si>
  <si>
    <t xml:space="preserve">TIPO  NOBO CLASSIC MAG - f.to 90x120- in regola con la legge 266  </t>
  </si>
  <si>
    <t>Portabadge da congressi in PVC trasparente  con clip in metallosalvatessuti  - f.to utile LxH cm. 9x6  circa</t>
  </si>
  <si>
    <t xml:space="preserve">Registratore tipo ESSELTE - Oxford con custodia  mod. G85 e G85  (dorso 8 e 5 f.to protocollo e commerciale)  </t>
  </si>
  <si>
    <t xml:space="preserve">GRUPPO da 6 cartelle tipo Esselte   </t>
  </si>
  <si>
    <t xml:space="preserve">CARTELLA con lacci </t>
  </si>
  <si>
    <t xml:space="preserve">per lavagne di carta - colori c.s. </t>
  </si>
  <si>
    <t xml:space="preserve">Matite  tipo STAEDLER WOPEX 122HB o altra nota marca </t>
  </si>
  <si>
    <t>DESCRIZIONE ESTESA</t>
  </si>
  <si>
    <t xml:space="preserve">MACROCATEGORIA ARCHIVIAZIONE </t>
  </si>
  <si>
    <t xml:space="preserve">MACROCATEGORIA PENNE – MATITE - PENNARELLI –  EVIDENZIATORI </t>
  </si>
  <si>
    <t>MACROCATEGORIA ARTICOLI PER CORREZIONE, CORRETTORI LIQUIDI E A SECCO DI CARTA, GOMMA E CANCELLINI - SPILLI - FERMAGLI</t>
  </si>
  <si>
    <t>MACROCATEGORIA TEMPERAMATITE - CUCITRICI – PERFORATORI – LEVAPUNTI - FORBICI</t>
  </si>
  <si>
    <t>MACROCATEGORIA ACCESSORI VARI - CESTINI GETTACARTE - VASCHETTE PORTACORRISPONDENZA - ecc.</t>
  </si>
  <si>
    <t>MACROCATEGORIA CARTA PER FOTOCOPIATRICI – LUCIDI PER FOTOCOPIATRICI/STAMPANTI LASER/INK JET - ETICHETTE</t>
  </si>
  <si>
    <t xml:space="preserve">MACROCATEGORIA SUPPORTI MAGNETICI - MOUSE </t>
  </si>
  <si>
    <t>MACROCATEGORIA MATERIALE DI CONSUMO STAMPANTI LASER MONOCROMATICHE</t>
  </si>
  <si>
    <t xml:space="preserve">MACROCATEGORIA MATERIALE DI CONSUMO STAMPANTI LASER A COLORI </t>
  </si>
  <si>
    <t xml:space="preserve">MACROCATEGORIA FAX LASER  </t>
  </si>
  <si>
    <t>MACROCATEGORIA STAMPANTI A GETTO DI INCHIOSTRO</t>
  </si>
  <si>
    <t xml:space="preserve">Rubrica AZ - cartonata e collata - 48 fogli  -  96 pagine  - f.to 15x21 </t>
  </si>
  <si>
    <t>dimensione 36X89 - 260 etichette x 2 rotoli</t>
  </si>
  <si>
    <t>dimensione - 500 etichette x 1 rotolo</t>
  </si>
  <si>
    <t>Etichette in carta per Dymo Label writer 450 DUO</t>
  </si>
  <si>
    <t>Confezione da 500 etichette</t>
  </si>
  <si>
    <t>Confezione da 260 etichette</t>
  </si>
  <si>
    <t xml:space="preserve">MACROCATEGORIA CARTA PROTOCOLLO  - BLOCCHI NOTES - ROTOLI CALCOLATRICE – ROTOLI POS - BLOCCHI LAVAGNE - MATERIALE PER SPEDIZIONE </t>
  </si>
  <si>
    <t xml:space="preserve">MACROCATEGORIA POST - IT – COLLA –  NASTRI ADESIVI  - MATERIALE PER RILEGATRICI </t>
  </si>
  <si>
    <t xml:space="preserve">Nastro da imballo personalizzato ACI </t>
  </si>
  <si>
    <t xml:space="preserve">Bacheca ante scorrevoli  - dimensioni cm.97x5,4x100 </t>
  </si>
  <si>
    <t xml:space="preserve">Poggiapiedi </t>
  </si>
  <si>
    <t>TIPO NOBO Barracuda - cm70x100x184 (LxPxH)</t>
  </si>
  <si>
    <t xml:space="preserve">TIPO ROLODEX - con superfice comoda - regolabile in altezza e inclinazione - colore grigio scuro - dimensioni LxP cm.45x35 - confome alla legge 626 </t>
  </si>
  <si>
    <t xml:space="preserve">Scatole in cartone ecologiche </t>
  </si>
  <si>
    <t>come sopra -  f.to esterno 38x28x15</t>
  </si>
  <si>
    <t>Come sopra  -  f.to esterno 41x29,5x 36</t>
  </si>
  <si>
    <t>Realizzate con 89% carta riciclata e 20% di carta Kraft ottenuta da scarti di lavorazione delle segherie - riciclabili al 100%  - doppia onda - f.to esterno 58x38x40 - fornite stese</t>
  </si>
  <si>
    <t xml:space="preserve">FAX OKI B4545 MFP </t>
  </si>
  <si>
    <t>vedere caratteristiche ( n. 1)  capitolato tecnico "Tipologia e specifiche tecniche delle apparecchiature office"</t>
  </si>
  <si>
    <t>vedere caratteristiche ( n. 2)  capitolato tecnico "Tipologia e specifiche tecniche delle apparecchiature office"</t>
  </si>
  <si>
    <t xml:space="preserve">distuggi documenti </t>
  </si>
  <si>
    <t>vedere caratteristiche ( n. 3)  capitolato tecnico "Tipologia e specifiche tecniche delle apparecchiature office"</t>
  </si>
  <si>
    <t xml:space="preserve">Pezzo </t>
  </si>
  <si>
    <t>16GB</t>
  </si>
  <si>
    <t xml:space="preserve">etichette per stampanti laser – scatole da 100 fogli f.to A4 – 6.500 etichette a scatola – f.to etichetta mm. 38x21,2 – bordi squadrati - adesivo speciale per alte temperature </t>
  </si>
  <si>
    <t xml:space="preserve">TIPO NOBO PACIFIC Bacheca per interni - cornice in alluminio anodizzato colore gricio - angoli arrotondati- ante scorrevoli  in vetro di sicurezza da mm4 di spessore - fondo in metallo bianco brillante per l'uso con pennarelli o magneti - chiusura settatura in metallo 2 chiavi in dotazione - fornita con kit di viti e tasselli per fissaggio al muro - conforme alla legge 626    </t>
  </si>
  <si>
    <t>cartellina con aghi in cartoncino pesante gr.260 mq.  certificato FSC, colori brillanti - f.to LxH cm.24,5x34,5</t>
  </si>
  <si>
    <t>cartellina in cartocino pesante gr. 260 mq - certificato FSC - f.to cm25x35</t>
  </si>
  <si>
    <t>Cartella 3 lembi con elastico</t>
  </si>
  <si>
    <t>Cartella 3 lembi con elastico tipo Centro Style Resisto D 3 CM Rosso</t>
  </si>
  <si>
    <t>Cartella 3 lembi con elastico tipo Centro Style Resisto D 3 CM Blu</t>
  </si>
  <si>
    <t>Cartella 3 lembi con elastico tipo Centro Style Resisto D 5 CM Rosso</t>
  </si>
  <si>
    <t>Cartella 3 lembi con elastico tipo Centro Style Resisto D 7 CM Rosso</t>
  </si>
  <si>
    <t xml:space="preserve">Cartella 3 lembi   </t>
  </si>
  <si>
    <t>Cartella 3 lembi Nature Future Exacompta colore arancio 55504E</t>
  </si>
  <si>
    <t>Cartella "L" colore Rosso</t>
  </si>
  <si>
    <t>Cartellina apertura "L" colore rosso Esselte</t>
  </si>
  <si>
    <t>Classificatore Alfabetico</t>
  </si>
  <si>
    <t>Classificatore Alfabetico Fraschini</t>
  </si>
  <si>
    <t>Classificatore Numerico</t>
  </si>
  <si>
    <t>Classificatore Numerico Fraschini</t>
  </si>
  <si>
    <t xml:space="preserve">cartocino da gr.160 mq. ricilato e riciclabile - prodotto certificato Der Blaue Angel  - f.to mm.240x105 - forato in senso orrizzontale verticale  e  </t>
  </si>
  <si>
    <t xml:space="preserve">realizzate in PPL - naturene certificato ISO 14001  - liscie  -  f.to utile 23x33 cm -  spessore medio - lisce e a buccia d'arancia conf. 50 </t>
  </si>
  <si>
    <t xml:space="preserve">Busta a foratura universale - realizzata in Naturene  ( polipropilene) - spessore: medio  - lisce o a buccia di arancio -  f.to interno cm 22x30 conf. da 50 -  PPL certificato ISO14001 </t>
  </si>
  <si>
    <t>Matita Staedtler Noris</t>
  </si>
  <si>
    <t>Stiloforo</t>
  </si>
  <si>
    <t xml:space="preserve">matita  certificata PEFC, prodotta nel rispetto dell'ambiente- mina HB  - </t>
  </si>
  <si>
    <t>Stiloforo Lebez</t>
  </si>
  <si>
    <t>Cucitrice Zenith 551</t>
  </si>
  <si>
    <t>Punti 23/10 in scatola da 1000</t>
  </si>
  <si>
    <t>Punti 23/6 in scatola da 1000</t>
  </si>
  <si>
    <t>Punti 23/15 in scatola da 1000</t>
  </si>
  <si>
    <t>Punti Zenith 24/8  515/8 cf da 1000</t>
  </si>
  <si>
    <t>Forbici Esselte cm 24</t>
  </si>
  <si>
    <t>Forbici Esselte cm 24 cod. 82123</t>
  </si>
  <si>
    <t>Post-it  - Tipo 3M  - in carta riciclata al 100% -certificazione Blue Angel</t>
  </si>
  <si>
    <t>Post it index mini 683 cf da 4</t>
  </si>
  <si>
    <t>Post it minicubi 51x51</t>
  </si>
  <si>
    <t>Spugnetta bagnadita</t>
  </si>
  <si>
    <t>Nastro adesivo crep 25x50</t>
  </si>
  <si>
    <t>Nastro adesivo crep 38x50</t>
  </si>
  <si>
    <t>Nastro adesivo crep 50x50</t>
  </si>
  <si>
    <t>Wide Large A4 pacco da 100 colore blu</t>
  </si>
  <si>
    <t>Medium piccolo A4 pacco da 100 colore blu</t>
  </si>
  <si>
    <t>Narrow piccolo A4 pacco da 100 colore blu</t>
  </si>
  <si>
    <t>Rullino Evolis Dualys 170 stampe</t>
  </si>
  <si>
    <t>Rullino Evolis Dualys 200 stampe</t>
  </si>
  <si>
    <t>Rullino Evolis Dualys nero</t>
  </si>
  <si>
    <t xml:space="preserve">Segnapagina in formato mini, autoadesivo removibile, 4 colori di dimensioni 12x43,2 mm. Colore: blu, giallo, rosso, verde </t>
  </si>
  <si>
    <t>Spugnetta bagnadita Laufer</t>
  </si>
  <si>
    <t>Rullino Evolis Dualys nero 1000 stampe</t>
  </si>
  <si>
    <t xml:space="preserve">Cestini gettacarte certificati Blue Angel </t>
  </si>
  <si>
    <t>Tovaglioli a "Z" 2 veli ecologici</t>
  </si>
  <si>
    <t>Blocco calendario</t>
  </si>
  <si>
    <t>Agenda formato A4</t>
  </si>
  <si>
    <t>Blocco calendario Zodiaco</t>
  </si>
  <si>
    <t>Agenda formato A4 giornaliera Johnson</t>
  </si>
  <si>
    <t>Come sopra  -  f.to esterno 38x30x21</t>
  </si>
  <si>
    <t xml:space="preserve">Carta per fotocopie f.to A4  certificata FSC  o altra certificazione </t>
  </si>
  <si>
    <t xml:space="preserve">Carta per fotocopie f.to A3 tipo certificata FSC </t>
  </si>
  <si>
    <t xml:space="preserve">Carta per fotocopie riciclata  tipo Fabriano Repro R Ciclo f.to A4 certificata FSC  o altra certificazione </t>
  </si>
  <si>
    <t>Carta per fotocopie Navigator f.to A4</t>
  </si>
  <si>
    <t>Etichette bianche  tipo AVERY Quik Peel per indirizzi - ecologiche certificate FSC</t>
  </si>
  <si>
    <t>etichette per sportello telematico -  ecologiche certificate FSC</t>
  </si>
  <si>
    <t>Etichette trasparenti su Foglio A4 25 ff</t>
  </si>
  <si>
    <t>Etichette Brother 18 mm</t>
  </si>
  <si>
    <t xml:space="preserve">Carta prodotta con cellulosa ECF proveniente da foreste certificate FSC - per fotocopiatrici, stampanti laser e Ink Jet ., fax, - 80 gr. mq. antispolvero- tagliata in senso fibra - stampabilità su entrambi i lotti - risma da 500 ff. - alto grado di bianco. </t>
  </si>
  <si>
    <t xml:space="preserve">Carta per fotocopie Navigator A4 - 80 g/mq - bianco - Nr. fogli/risma 500 </t>
  </si>
  <si>
    <t xml:space="preserve">Etichette Brother 18 mm tze-se4 </t>
  </si>
  <si>
    <t>Confezione da 25 fogli</t>
  </si>
  <si>
    <t>cuscinetti inchiostrati per timbri S 828 S</t>
  </si>
  <si>
    <t xml:space="preserve">tampone per timbri 11x7 </t>
  </si>
  <si>
    <t>Inchiostro per timbri colore blu o nero</t>
  </si>
  <si>
    <t>Timbro 2 righe</t>
  </si>
  <si>
    <t>Timbro 3 righe</t>
  </si>
  <si>
    <t>Timbro 4 righe</t>
  </si>
  <si>
    <t>Timbro 5 righe</t>
  </si>
  <si>
    <t>CD/CAVO</t>
  </si>
  <si>
    <t>tampone per timbri 11x7  Pelikan</t>
  </si>
  <si>
    <t>Inchiostro per timbri colore blu o nero Pelikan</t>
  </si>
  <si>
    <t xml:space="preserve">Aggiornamento banconote </t>
  </si>
  <si>
    <t>Termometro classico</t>
  </si>
  <si>
    <t>Sfigmomanometro</t>
  </si>
  <si>
    <t>CD - Printable - Verbatim o altra nota  marca</t>
  </si>
  <si>
    <t>CD - R 80 MIN 52X 700 MB Printable</t>
  </si>
  <si>
    <t>CD - R 80 MIN 52X 700 MB Printable torre da 50 pz</t>
  </si>
  <si>
    <t>Stampante Brother HL 5240</t>
  </si>
  <si>
    <t>Stampante HP LJ 5100 TN</t>
  </si>
  <si>
    <t>Stampante Laser a colori Hewlett Packard CP5225</t>
  </si>
  <si>
    <t>Stampante Samsung SCX 4729 FD</t>
  </si>
  <si>
    <t>Toner Brother HL 5240  7000 pagine</t>
  </si>
  <si>
    <t>Toner nero HP LJ 5100 TN 10000 pagine</t>
  </si>
  <si>
    <t>Toner nero HP CP 5225 7000 pagine</t>
  </si>
  <si>
    <t>Drum CODICE OE250X22G - 3000 pagine</t>
  </si>
  <si>
    <t>drum  CODICE 12A8302 - 30000 pagine</t>
  </si>
  <si>
    <t>Toner Samsung MLT D103L 2950 HC - 2500 pagine</t>
  </si>
  <si>
    <t>toner nero alta capacità  codice MLT-D2092/L/ELS - 5000 pagine</t>
  </si>
  <si>
    <t>Stampante Brtoher HL 9200</t>
  </si>
  <si>
    <t>Stampante Brtoher HL 9201</t>
  </si>
  <si>
    <t>Stampante HP LJ CP 4025</t>
  </si>
  <si>
    <t xml:space="preserve">Stampante HP LJ  CP 4025 </t>
  </si>
  <si>
    <t>Toner NERO CLPK 300P/ELS - 1000 pagine</t>
  </si>
  <si>
    <t>Colori:  magenta -ciano - giallo  -  CLP 300P - 1000 pagine</t>
  </si>
  <si>
    <t>Drum  OPC  CLT - R300 A - 20000 pagine</t>
  </si>
  <si>
    <t>Toner  NERO CLT- 4092S - 1500 pagine</t>
  </si>
  <si>
    <t>CoIori:  magenta -ciano - giallo  -  4092S - 1000 pagine</t>
  </si>
  <si>
    <t>Drum CLT - R409 - 6000 pagine</t>
  </si>
  <si>
    <t>cartuccia di stampa: Nero Q6000A - 2500 pagine</t>
  </si>
  <si>
    <t>Toner Brother HL 9200 NERO 6000 pagine</t>
  </si>
  <si>
    <t>Toner Brother HL 9200 a colori  6000 pagine</t>
  </si>
  <si>
    <t>Toner a colori HP CP 4025 11000 pagine</t>
  </si>
  <si>
    <t xml:space="preserve">Toner Nero HP CP 4025 8500 pagine </t>
  </si>
  <si>
    <t>Cartuccia di stampa nei colori: magenta cod. Q6003A - ciano cod. Q6001A - giallo Q6002A-2000 pagine</t>
  </si>
  <si>
    <t>Canon LBP 1000</t>
  </si>
  <si>
    <t>Canon CLP 680</t>
  </si>
  <si>
    <t xml:space="preserve">Philips MFD 6050 </t>
  </si>
  <si>
    <t>Toner Canon LBP 1000 -  5000 PAGINE</t>
  </si>
  <si>
    <t>Toner Canon CLP 680 nero - 6000 pagine</t>
  </si>
  <si>
    <t>Toner Canon CLP 680 A COLORI - 3500 pagine</t>
  </si>
  <si>
    <t>Vaschetta Canon CLP 680 - 14000 pagine</t>
  </si>
  <si>
    <t>Toner  codice 09004168 6.000 pagine</t>
  </si>
  <si>
    <t>Kit Toner Long Life CTR 365 140 pagine</t>
  </si>
  <si>
    <t>FAX Philips PFA 822 - 6050 - lunga durata 4000 pagine</t>
  </si>
  <si>
    <t xml:space="preserve">Toner Philips MFD 6050 -  2000 pagine </t>
  </si>
  <si>
    <t>toner  -TN3280  8.000 pagine</t>
  </si>
  <si>
    <t>EPSON TANICA T755140</t>
  </si>
  <si>
    <t>EPSON TANICA T755240</t>
  </si>
  <si>
    <t>EPSON TANICA T755340</t>
  </si>
  <si>
    <t>EPSON TANICA T755440</t>
  </si>
  <si>
    <t>EPSON Aculaser C 9200</t>
  </si>
  <si>
    <t>Nero  cod.  T0431 1350 pagine</t>
  </si>
  <si>
    <t>Yellow cod. T0444              250 pagine
Cyano cod. T0452  -
Magenta cod. T0453</t>
  </si>
  <si>
    <t>Nero T0711 245 pagine</t>
  </si>
  <si>
    <t>Ciano T0712 -  magentaT0713 -  giallo T0714 - 415 pagine</t>
  </si>
  <si>
    <t>NERO conf da 2 cartucce - T00711H 245 pagine ogni 2 cartucce</t>
  </si>
  <si>
    <t>Colori:T1002 - T1003 - T 1004 - 245 pagine</t>
  </si>
  <si>
    <t>Nero T0501 -  540 pagine</t>
  </si>
  <si>
    <t>colore CT001 - tre colori  - 540 pagine</t>
  </si>
  <si>
    <t>NERO T0548 - 400 pagine</t>
  </si>
  <si>
    <t>Ciano   cod. T0542 - Magenta cod. T0543 - Giallo T0544 400 pagine</t>
  </si>
  <si>
    <t>Gelprinter RICHO K202 nero - 1000 pagine</t>
  </si>
  <si>
    <t xml:space="preserve">Gelprinter RICHO K202/C Ciano      1000 pagine
Gelprinter RICHO K202/ M Magenta  
Gelprinter RICHO K202/G Giallo  </t>
  </si>
  <si>
    <t>nero  - N.337 - C9364EE - 400 pagine</t>
  </si>
  <si>
    <t>tricromia - N.343 - C2766E - 330 pagine</t>
  </si>
  <si>
    <t>NERO - codice T0511 - 900 pagine</t>
  </si>
  <si>
    <t>EPSON TANICA T755140 - 5000 pagine</t>
  </si>
  <si>
    <t>EPSON TANICA T755240 - 4000 pagine</t>
  </si>
  <si>
    <t>EPSON TANICA T755340 - 4000 pagine</t>
  </si>
  <si>
    <t>EPSON TANICA T755440 - 4000 pagine</t>
  </si>
  <si>
    <t xml:space="preserve">Vaschetta Epson Aculaser C9200  50478 </t>
  </si>
  <si>
    <t>COLORE - tricromia - codice T0520 - 300 pagine</t>
  </si>
  <si>
    <t>MACROCATEGORIA LAVAGNE MAGNETICHE - ACCCESSORI - LAVAGNE A FOGLI MOBILI - CALCOLATRICI - POGGIAPIEDI</t>
  </si>
  <si>
    <t xml:space="preserve">faldone in robusto cartone rivstito con carta - resistente alla polvere e all'umitità  dorso scrivibile - lacci in tela saldamente fissati -  dorso cm.10 - H cm.25 - L.cm25 -  </t>
  </si>
  <si>
    <t xml:space="preserve">realizzazione in polipropilene alveare (polionda) da gr. 600 mq -  spessore mm 2,5 - chiusura a scatto - formato esterno cm 27 x 36,5 - dorso esterno cm 10,5 -colore blu -  porta-etichetta in plastica trasparente, completo di etichetta (i porta-etichetta in plastica trasparente non devono essere applicati ai singoli raccoglitori) - foro di estrazione (con protezione antitaglio) posto sul dorso - sistema di chiusura/apertura: caratteristiche analoghe o equivalenti al campione in visione . (conf. scatole da 50raccoglitori)  
</t>
  </si>
  <si>
    <t xml:space="preserve">conf. Da 100 - misura media e large  </t>
  </si>
  <si>
    <t>Disinfettante Gel per le mani</t>
  </si>
  <si>
    <t>Tanica Gel Igienizzante</t>
  </si>
  <si>
    <t>Confezione da 5 litri</t>
  </si>
  <si>
    <t>Salviette igienizzanti</t>
  </si>
  <si>
    <t>Mascherine FFP2 senza valvola</t>
  </si>
  <si>
    <t>Confezione da 1000 pezzi</t>
  </si>
  <si>
    <t>Mascherine chirurgiche</t>
  </si>
  <si>
    <t>Confezione da 500 pezzi</t>
  </si>
  <si>
    <t>Occhiali protettivi</t>
  </si>
  <si>
    <t>2 categoria/UNI EN 166:2004</t>
  </si>
  <si>
    <t>Visiera protettiva</t>
  </si>
  <si>
    <t>3 categoria/UNI EN 166:2004</t>
  </si>
  <si>
    <t>Tuta con cappuccio misura L/XL</t>
  </si>
  <si>
    <t>3 categoria UNI EN 14126:2004</t>
  </si>
  <si>
    <t>Guanti in vinile (3 misure)</t>
  </si>
  <si>
    <t>Guanti in lattice (3 misure)</t>
  </si>
  <si>
    <t>Monouso 100 pezzi</t>
  </si>
  <si>
    <t>Confezione 100 pezzi</t>
  </si>
  <si>
    <t>confezione 100 pezzi</t>
  </si>
  <si>
    <t>Penna personalizzata</t>
  </si>
  <si>
    <t>risma da 500 fogli</t>
  </si>
  <si>
    <t>Penna a scatto personalizzata- stampa 1 colore</t>
  </si>
  <si>
    <t>Busta con finestra e strip - personalizzata stampa 4 colori - carta bianca 90g/mq</t>
  </si>
  <si>
    <t>confezione da 500 pezzi</t>
  </si>
  <si>
    <t>Busta fto. 11x23 cm con finestra personalizzata  logo ACI</t>
  </si>
  <si>
    <t>Busta con finestra e strip - personalizzata stampa 4 colori in bianca- carta bianca 90g/mq</t>
  </si>
  <si>
    <t>Sacchetto con strip e 2 soffietti laterali internografato - personalizzata stampa 1 colore in bianca - 100 g/mq</t>
  </si>
  <si>
    <t>confezione da 250 pezzi</t>
  </si>
  <si>
    <t>Busta fto. 11x23 cm senza finestra personalizzata  logo ACI</t>
  </si>
  <si>
    <t>Busta a sacchetto personalizzata logo ACI fto. 19x26 cm</t>
  </si>
  <si>
    <t>Sacchetto con strip e 2 soffietti laterali internografato-stampa 1 colore in bianca - 100 g/mq</t>
  </si>
  <si>
    <t>Busta a sacchetto personalizzata fto. 25x35 cm</t>
  </si>
  <si>
    <t>cartellina formato A4 in cartoncino rigido personalizzata con logo ACI, stampa 2 colori - base 47 cm(aperta) 23,5 cm (chiusa) - altezza  31 cm</t>
  </si>
  <si>
    <t>confezione da 25 pezzi</t>
  </si>
  <si>
    <t>Cartellina pieghevole rigida bicolore con tasca e logo ACI</t>
  </si>
  <si>
    <t xml:space="preserve">shopper portabottiglie in carta patinata opaca 200 gr - colore blu - maniglie cordino - 14 x 9 x 38cm  - conf. 20 sacchetti - stampa personalizzazione 1 colore </t>
  </si>
  <si>
    <t>Shopper porta bottiglie personalizzata in carta plastificata</t>
  </si>
  <si>
    <t>f.to 24x31x7 cm - colore blu ACI - stampa personalizzata 1 colore - carta patinata opaca 200 gr</t>
  </si>
  <si>
    <t xml:space="preserve">50 pezzi personalizzati </t>
  </si>
  <si>
    <t>f.to 30x41x11 cm - colore blu ACI - stampa personalizzata 1 colore - carta patinata opaca 200 gr</t>
  </si>
  <si>
    <t>50 pezzi personalizzati</t>
  </si>
  <si>
    <t>Shopper personalizzata in carta plastificata (S)</t>
  </si>
  <si>
    <t>Shopper personalizzata in carta plastificata (M)</t>
  </si>
  <si>
    <t>f.to 49x42x11 cm - colore blu ACI - stampa personalizzata 1 colore - carta patinata opaca 200 gr</t>
  </si>
  <si>
    <t>Shopper personalizzata in carta plastificata (L)</t>
  </si>
  <si>
    <t>Sacchetto in TNT F.to 30x41x11 cm  - Personalizzazione 1 colore</t>
  </si>
  <si>
    <t>50 pezzi peronalizzati</t>
  </si>
  <si>
    <t>Shopper in TNT personalizzazione (M)</t>
  </si>
  <si>
    <t xml:space="preserve">Cornice espositiva in legno F.to A4 - 21 x 29,7 cm - pannello frontale in PVC trasparente - colori assortiti </t>
  </si>
  <si>
    <t>Cornice espositiva in legno - F.to A3 - 29,7 x 42 cm - pannello frontale in PVC trasparente - colori assortiti</t>
  </si>
  <si>
    <t xml:space="preserve">Cornice espositiva in legno F.to 50  x 70 cm - pannello frontale in PVC trasparente - colori assortiti </t>
  </si>
  <si>
    <t xml:space="preserve">Cornice espositiva in legno F.to 70  x 100 cm - pannello frontale in PVC trasparente - colori assortiti </t>
  </si>
  <si>
    <t>bandiera Italia</t>
  </si>
  <si>
    <t>Bandiera  ITALIA da esterno in poliestere nautico, antisfilo, certificato ignifugo, 100% atossico. F.to: 150x250cm - 115g/mq</t>
  </si>
  <si>
    <t>bandiera Europa</t>
  </si>
  <si>
    <t>Bandiera  EUROPA da esterno istituzionale in poliestere antisfilo, certificato ignifugo, 100% atossico. F.to: 150x250 cm - 115g/mq</t>
  </si>
  <si>
    <t>Cornice in legno 1</t>
  </si>
  <si>
    <t>Cornice in legno 2</t>
  </si>
  <si>
    <t>Cornice in legno 3</t>
  </si>
  <si>
    <t>Cornice in legno 4</t>
  </si>
  <si>
    <t>Bandiera Italia</t>
  </si>
  <si>
    <t>Bandiera Europa</t>
  </si>
  <si>
    <t xml:space="preserve">bandiera personalizzata </t>
  </si>
  <si>
    <t>Bandiera personalizzata, stampa 1 colore, da esterno in poliestere antisfilo, certificato ignifugo, 100% atossico. F.to: 150x250 cm - 115 g/mq</t>
  </si>
  <si>
    <t>Bandiera  ITALIA da interno in raso antisfilo, certificato ignifugo, 100% atossico. F.to: 100x150cm - 340 g/mq -frangia dorata</t>
  </si>
  <si>
    <t>Bandiera  EUROPA da interno in raso setificato antisflilo, certificato ignifugo, 100% atossico. F.to: 100x150 cm - 340 g/mq - frangia dorata</t>
  </si>
  <si>
    <t>Bandiera personalizzata da interno in raso setificato antisflilo, stampa 1 colore,  certificato ignifugo, 100% atossico. F.to: 100x150 cm - 340 g/mq - frangia dorata</t>
  </si>
  <si>
    <t>lampada da terra</t>
  </si>
  <si>
    <t xml:space="preserve">Piantana cromata in acciaio inox con base - altezza cm 180/185 cmluce led 20/22 watt 
intensità luce regolabile 
supporto pieghevole 
altezza regolabile
base metallica
colore alluminio  
 </t>
  </si>
  <si>
    <t>lampada da tavolo</t>
  </si>
  <si>
    <t>doppio braccio snodabile, dimmer a sfioramento, luce regolabile, verniciata in polvere epossidica, colore alluminio, 11 watt</t>
  </si>
  <si>
    <t>appendiabiti da terra</t>
  </si>
  <si>
    <t>Altezza 180 cm, 4/8 braccia, in metallo, color argento/alluminio</t>
  </si>
  <si>
    <t>coppa in metallo 1</t>
  </si>
  <si>
    <t>coppa linea classica colore silver - h. 30 cm - per premiazioni sportive scritta personalizzata econ incisione</t>
  </si>
  <si>
    <t>coppa in metallo 2</t>
  </si>
  <si>
    <t>coppa linea design moderno colore silver - h. 30 cm - per premiazioni sportive scritta personalizzata e con incisione</t>
  </si>
  <si>
    <t>medaglia in metallo 1</t>
  </si>
  <si>
    <t>medaglia in metallo colore oro per premiazioni sportive personalìzzata con incisione laser</t>
  </si>
  <si>
    <t>confezione da 25</t>
  </si>
  <si>
    <t>medaglia in metallo 2</t>
  </si>
  <si>
    <t>medaglia in metallo colore argento per premiazioni sportive personalìzzata con incisione laser</t>
  </si>
  <si>
    <t>targa personalizzata</t>
  </si>
  <si>
    <t xml:space="preserve"> targa rettangolare in allumino colore argento con astuccio blu</t>
  </si>
  <si>
    <t>targhette  fuori porta</t>
  </si>
  <si>
    <t>targhetta per etichetta fuori porta in  plastica satinata colore silver opaco f.to 10 x 15</t>
  </si>
  <si>
    <r>
      <t xml:space="preserve">Raccoglitore con struttura in cartone da mm.2  rivestito in carta goffrata con finitura lino all'esterno con carta stampa all'interno - colla di origine animale, meccanismo a leva e pressino in metallo, anello dorsale in metallo nichelato . Custodia in fibrone verniciato di 0,9 mm. di spessore custodia in fibrone verniciato nero,  rinforzato con bordi metallici  -  f.to: protocollo e commerciale -  </t>
    </r>
    <r>
      <rPr>
        <b/>
        <sz val="10"/>
        <rFont val="Calibri"/>
        <family val="2"/>
        <scheme val="minor"/>
      </rPr>
      <t xml:space="preserve">dorso cm. 8 colori rosso/blu/  </t>
    </r>
    <r>
      <rPr>
        <sz val="10"/>
        <rFont val="Calibri"/>
        <family val="2"/>
        <scheme val="minor"/>
      </rPr>
      <t xml:space="preserve">verde e dorso 5 - </t>
    </r>
    <r>
      <rPr>
        <b/>
        <sz val="10"/>
        <rFont val="Calibri"/>
        <family val="2"/>
        <scheme val="minor"/>
      </rPr>
      <t xml:space="preserve">contenuto in materiale riciclato  72%, imballo 100% cartone riciclato e 100% riciclabile. </t>
    </r>
  </si>
  <si>
    <r>
      <t xml:space="preserve">Struttura in prespan colorato lucido - 2 etichette autoadesive in dotazione. bloccaggio dei 3 lembi e chiusura a scatola per mezzo di bottoni a pressione in metallo - fornite piegate per un minor ingombro - colori blu/rosso/verde/giallo   - dorso 4  - </t>
    </r>
    <r>
      <rPr>
        <b/>
        <sz val="10"/>
        <rFont val="Calibri"/>
        <family val="2"/>
        <scheme val="minor"/>
      </rPr>
      <t>contenuto materiale riciclato 83%,imballo 100% cartone riciclato e 100% riciclabile</t>
    </r>
    <r>
      <rPr>
        <sz val="10"/>
        <rFont val="Calibri"/>
        <family val="2"/>
        <scheme val="minor"/>
      </rPr>
      <t xml:space="preserve"> </t>
    </r>
  </si>
  <si>
    <r>
      <t xml:space="preserve">Buste trasparenti a foratura universale  </t>
    </r>
    <r>
      <rPr>
        <b/>
        <u/>
        <sz val="10"/>
        <rFont val="Calibri"/>
        <family val="2"/>
        <scheme val="minor"/>
      </rPr>
      <t>tipo</t>
    </r>
    <r>
      <rPr>
        <b/>
        <sz val="10"/>
        <rFont val="Calibri"/>
        <family val="2"/>
        <scheme val="minor"/>
      </rPr>
      <t xml:space="preserve"> Favorit - spessore medio  f.to A4 </t>
    </r>
  </si>
  <si>
    <r>
      <t xml:space="preserve">Nastro per imballo scorrevole   mm.50 x mt. 66 Avana - costituito da un supporto in PVC e da un sistema adesivo in gomma-resina naturale- da utilizzare su cartone ondulato anche ricilato e sigillature su termoretraibile. Permette il ricilaggio diretto dei cartoni sui quali è applicato - </t>
    </r>
    <r>
      <rPr>
        <b/>
        <sz val="10"/>
        <rFont val="Calibri"/>
        <family val="2"/>
        <scheme val="minor"/>
      </rPr>
      <t xml:space="preserve">personalizzato ACI </t>
    </r>
  </si>
  <si>
    <r>
      <t xml:space="preserve">Piantana </t>
    </r>
    <r>
      <rPr>
        <b/>
        <i/>
        <sz val="10"/>
        <rFont val="Calibri"/>
        <family val="2"/>
      </rPr>
      <t xml:space="preserve">no touch </t>
    </r>
    <r>
      <rPr>
        <b/>
        <sz val="10"/>
        <rFont val="Calibri"/>
        <family val="2"/>
      </rPr>
      <t>con dispenser e tanica con ricarica gel igienizzante</t>
    </r>
  </si>
  <si>
    <t>MACROCATEGORIA MATERIALE PRONTO SOCCORSO E DPI</t>
  </si>
  <si>
    <t>Stampante HP PageWide PRO MFP 477dw</t>
  </si>
  <si>
    <t>Ciano HP F6T81AE - 973X - 7.000 pag</t>
  </si>
  <si>
    <t>Magenta HP F6T82AE - 973X - 7.000 pag</t>
  </si>
  <si>
    <t>Giallo HP F6T83AE - 973X - 7.000 pag</t>
  </si>
  <si>
    <t xml:space="preserve">Stampante Lexmark MX 421 </t>
  </si>
  <si>
    <t xml:space="preserve">Toner  E260 - codice 56F2000  - 3500 pagine </t>
  </si>
  <si>
    <t xml:space="preserve"> Drum codice 56F0Z00  </t>
  </si>
  <si>
    <t>Carta intestata logo ACI
PRIMO FOGLIO</t>
  </si>
  <si>
    <t>F.to A4 stampa 4 colori logo, intestazione e riferimenti dell'Ente in bianca-carta laser 100g/mq</t>
  </si>
  <si>
    <t>Carta intestata logo ACI
SECONDO FOGLIO</t>
  </si>
  <si>
    <t>F.to A4 stampa 4 colori logo in bianca-carta laser 100g/mq</t>
  </si>
  <si>
    <t>PREZZO UNITARIO BASE D'ASTA</t>
  </si>
  <si>
    <t xml:space="preserve">PESO %
</t>
  </si>
  <si>
    <t>Percentuale di sconto proposta per la macrocategoria
(SC)</t>
  </si>
  <si>
    <t>Prezzo unitario
scontato</t>
  </si>
  <si>
    <t>ALLEGATO 8 - DICHIARAZIONE DI OFFERTA ECONOMICA</t>
  </si>
  <si>
    <t>Specificare se si offre un prodotto equivalente SI/NO</t>
  </si>
  <si>
    <t>RAGIONE SOCIALE</t>
  </si>
  <si>
    <t>PARTITA IVA</t>
  </si>
  <si>
    <t>Oneri aziendali concernenti l'adempimento delle disposizioni in materia di salute e sicurezza sui luoghi di lavoro totali di cui all'art. 95, comma 10 del Codice Contratti Pubblici, che dovranno risultare congrui rispetto al valore dell'appalto e alle cartteristiche delle prestazioni richieste (con due cifre decimali)</t>
  </si>
  <si>
    <t>MATERIALE DI CANCELLERIA</t>
  </si>
  <si>
    <t>MATERIALE DI CONSUMO E TONER</t>
  </si>
  <si>
    <t>Piantana Gel base e asta in in metallo verniciato. Completa di Dispenser con fotocellula, in ABS. 1000 ml/1200 ml</t>
  </si>
  <si>
    <t>Salviette multiuso igienizzanti ideali per la pulizia di tutte le superfici lavabili, CONF. DA 100</t>
  </si>
  <si>
    <t>SCATOLA 100 GUANTI in NITRILE NON TALCATI</t>
  </si>
  <si>
    <t>Certificate</t>
  </si>
  <si>
    <t>DETERGENTE IGIENIZZANTE SOLVENTATO SU PANNO SPUNLACE MONOUSO CON SOLUZIONE DI CLORO ATTIVO (con Presidio Medico Chirurgico, PMC n°18403) Conf. 100 Panni cm 20x27</t>
  </si>
  <si>
    <t>Panno per pulizia con detergente</t>
  </si>
  <si>
    <t>GEL ALCOLICO PRONTO ALL'USO IGIENIZZANTE DALLE PROPRIETA' RINFRESCANTI, CREATO APPOSITAMENTE PER IGIENIZZARE EFFICACEMENTE SENZ'ACQUA LA PELLE. 600 ML</t>
  </si>
  <si>
    <t>GEL ALCOLICO PRONTO ALL'USO IGIENIZZANTE DALLE PROPRIETA' RINFRESCANTI, CREATO APPOSITAMENTE PER IGIENIZZARE EFFICACEMENTE SENZ'ACQUA LA PELLE. TANICA DA 5 LT</t>
  </si>
  <si>
    <r>
      <rPr>
        <b/>
        <sz val="10"/>
        <color theme="3" tint="0.39997558519241921"/>
        <rFont val="Calibri"/>
        <family val="2"/>
        <scheme val="minor"/>
      </rPr>
      <t>ISTRUZIONI</t>
    </r>
    <r>
      <rPr>
        <b/>
        <sz val="10"/>
        <color rgb="FF000000"/>
        <rFont val="Calibri"/>
        <family val="2"/>
        <scheme val="minor"/>
      </rPr>
      <t xml:space="preserve">
Indicare nei campi  evidenziati in VERDE: 
- della colonna F - se si offre un prodotto equivalente SI o NO;
- della colonna G - la marca/modello per ogni prodotto equivalente offerto;
- della colonna I - per ogni MACROCATEGORIA,  la relativa percentuale di sconto offerta.</t>
    </r>
  </si>
  <si>
    <t>Marca e modello equivalente offerto</t>
  </si>
  <si>
    <t>MACROCATEGORIE</t>
  </si>
  <si>
    <t>Moltiplica</t>
  </si>
  <si>
    <t>SCONTO MEDIO PONDERATO TOTALE</t>
  </si>
  <si>
    <t>SOMMA</t>
  </si>
  <si>
    <t>LEGALE RAPPRESENTATE
firma digitale</t>
  </si>
  <si>
    <r>
      <rPr>
        <b/>
        <sz val="14"/>
        <color theme="1"/>
        <rFont val="Calibri"/>
        <family val="2"/>
        <scheme val="minor"/>
      </rPr>
      <t xml:space="preserve">Procedura aperta telematica sopra soglia comunitaria da aggiudicarsi con il criterio del minor prezzo per l’affidamento della fornitura, mediante catalogo elettronico personalizzato, di carta in risme, materiale di consumo, cancelleria e prodotti ad uso ufficio, macchine elettriche ed altri articoli, comprensiva dei servizi di trasporto e consegna, </t>
    </r>
    <r>
      <rPr>
        <b/>
        <i/>
        <sz val="14"/>
        <color theme="1"/>
        <rFont val="Calibri"/>
        <family val="2"/>
        <scheme val="minor"/>
      </rPr>
      <t xml:space="preserve">contact center </t>
    </r>
    <r>
      <rPr>
        <b/>
        <sz val="14"/>
        <color theme="1"/>
        <rFont val="Calibri"/>
        <family val="2"/>
        <scheme val="minor"/>
      </rPr>
      <t>e reportistica per l’Automobile Club d’Italia.</t>
    </r>
    <r>
      <rPr>
        <b/>
        <sz val="12"/>
        <color theme="1"/>
        <rFont val="Calibri"/>
        <family val="2"/>
        <scheme val="minor"/>
      </rPr>
      <t xml:space="preserve">
CIG  9363678F84
</t>
    </r>
  </si>
  <si>
    <t>Stampante Brother 
MFC-L6950DW</t>
  </si>
  <si>
    <t xml:space="preserve">Stampante Brother
MFC-L6950DW
</t>
  </si>
  <si>
    <t>Codice XER03400 - Drum Xerox per Stampante Brother MFC-L6950DW</t>
  </si>
  <si>
    <t>Codice XER03512 - Toner Xerox per  Stampante Brother MFC-L6950DW</t>
  </si>
</sst>
</file>

<file path=xl/styles.xml><?xml version="1.0" encoding="utf-8"?>
<styleSheet xmlns="http://schemas.openxmlformats.org/spreadsheetml/2006/main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6" formatCode="_-[$€-410]\ * #,##0.00_-;\-[$€-410]\ * #,##0.00_-;_-[$€-410]\ * &quot;-&quot;??_-;_-@_-"/>
    <numFmt numFmtId="167" formatCode="0.0000"/>
    <numFmt numFmtId="168" formatCode="0.0000%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sz val="20"/>
      <name val="Calibri"/>
      <family val="2"/>
      <scheme val="minor"/>
    </font>
    <font>
      <sz val="12"/>
      <color rgb="FF22222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Arial"/>
      <family val="2"/>
    </font>
    <font>
      <sz val="28"/>
      <name val="Arial"/>
      <family val="2"/>
    </font>
    <font>
      <b/>
      <sz val="2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26">
    <xf numFmtId="0" fontId="0" fillId="0" borderId="0" xfId="0"/>
    <xf numFmtId="0" fontId="26" fillId="5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43" fontId="4" fillId="2" borderId="0" xfId="1" applyFont="1" applyFill="1" applyAlignment="1" applyProtection="1">
      <alignment horizontal="center" vertical="center"/>
    </xf>
    <xf numFmtId="3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4" fillId="0" borderId="0" xfId="0" applyFont="1" applyProtection="1"/>
    <xf numFmtId="0" fontId="21" fillId="0" borderId="0" xfId="0" applyFont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4" borderId="1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43" fontId="6" fillId="0" borderId="11" xfId="1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23" fillId="0" borderId="16" xfId="0" applyFont="1" applyBorder="1" applyProtection="1"/>
    <xf numFmtId="0" fontId="4" fillId="0" borderId="17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44" fontId="4" fillId="0" borderId="10" xfId="0" applyNumberFormat="1" applyFont="1" applyFill="1" applyBorder="1" applyAlignment="1" applyProtection="1">
      <alignment horizontal="center" vertical="center" wrapText="1"/>
    </xf>
    <xf numFmtId="44" fontId="17" fillId="0" borderId="17" xfId="4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3" fontId="4" fillId="0" borderId="14" xfId="0" applyNumberFormat="1" applyFont="1" applyFill="1" applyBorder="1" applyAlignment="1" applyProtection="1">
      <alignment horizontal="center" vertical="center" wrapText="1"/>
    </xf>
    <xf numFmtId="44" fontId="4" fillId="0" borderId="12" xfId="0" applyNumberFormat="1" applyFont="1" applyFill="1" applyBorder="1" applyAlignment="1" applyProtection="1">
      <alignment horizontal="center" vertical="center" wrapText="1"/>
    </xf>
    <xf numFmtId="44" fontId="17" fillId="0" borderId="14" xfId="4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left" vertical="center" wrapText="1"/>
    </xf>
    <xf numFmtId="3" fontId="11" fillId="0" borderId="19" xfId="0" applyNumberFormat="1" applyFont="1" applyFill="1" applyBorder="1" applyAlignment="1" applyProtection="1">
      <alignment horizontal="center" vertical="center" wrapText="1"/>
    </xf>
    <xf numFmtId="166" fontId="11" fillId="0" borderId="21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43" fontId="7" fillId="2" borderId="0" xfId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12" xfId="4" applyFont="1" applyFill="1" applyBorder="1" applyAlignment="1" applyProtection="1">
      <alignment horizontal="center" vertical="center" wrapText="1"/>
    </xf>
    <xf numFmtId="44" fontId="17" fillId="0" borderId="30" xfId="4" applyFont="1" applyFill="1" applyBorder="1" applyAlignment="1" applyProtection="1">
      <alignment vertical="center"/>
    </xf>
    <xf numFmtId="0" fontId="9" fillId="0" borderId="14" xfId="0" applyFont="1" applyFill="1" applyBorder="1" applyAlignment="1" applyProtection="1">
      <alignment horizontal="left" vertical="center" wrapText="1"/>
    </xf>
    <xf numFmtId="3" fontId="11" fillId="0" borderId="21" xfId="0" applyNumberFormat="1" applyFont="1" applyFill="1" applyBorder="1" applyAlignment="1" applyProtection="1">
      <alignment horizontal="center" vertical="center" wrapText="1"/>
    </xf>
    <xf numFmtId="44" fontId="11" fillId="0" borderId="14" xfId="4" applyFont="1" applyFill="1" applyBorder="1" applyAlignment="1" applyProtection="1">
      <alignment horizontal="center" vertical="center" wrapText="1"/>
    </xf>
    <xf numFmtId="44" fontId="4" fillId="0" borderId="14" xfId="0" applyNumberFormat="1" applyFont="1" applyFill="1" applyBorder="1" applyAlignment="1" applyProtection="1">
      <alignment horizontal="center" vertical="center" wrapText="1"/>
    </xf>
    <xf numFmtId="44" fontId="4" fillId="2" borderId="14" xfId="4" applyNumberFormat="1" applyFont="1" applyFill="1" applyBorder="1" applyAlignment="1" applyProtection="1">
      <alignment horizontal="center" vertical="center" wrapText="1"/>
    </xf>
    <xf numFmtId="166" fontId="17" fillId="0" borderId="31" xfId="0" applyNumberFormat="1" applyFont="1" applyFill="1" applyBorder="1" applyAlignment="1" applyProtection="1">
      <alignment vertical="center"/>
    </xf>
    <xf numFmtId="166" fontId="17" fillId="0" borderId="14" xfId="0" applyNumberFormat="1" applyFont="1" applyFill="1" applyBorder="1" applyAlignment="1" applyProtection="1">
      <alignment vertical="center"/>
    </xf>
    <xf numFmtId="44" fontId="4" fillId="0" borderId="14" xfId="4" applyNumberFormat="1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43" fontId="6" fillId="0" borderId="15" xfId="1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vertical="center"/>
    </xf>
    <xf numFmtId="166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11" fillId="0" borderId="19" xfId="0" applyFont="1" applyFill="1" applyBorder="1" applyAlignment="1" applyProtection="1">
      <alignment vertical="center" wrapText="1"/>
    </xf>
    <xf numFmtId="3" fontId="11" fillId="0" borderId="19" xfId="0" applyNumberFormat="1" applyFont="1" applyFill="1" applyBorder="1" applyAlignment="1" applyProtection="1">
      <alignment vertical="center" wrapText="1"/>
    </xf>
    <xf numFmtId="0" fontId="9" fillId="0" borderId="22" xfId="0" applyFont="1" applyFill="1" applyBorder="1" applyAlignment="1" applyProtection="1">
      <alignment horizontal="left" vertical="center" wrapText="1"/>
    </xf>
    <xf numFmtId="0" fontId="11" fillId="0" borderId="22" xfId="0" applyFont="1" applyFill="1" applyBorder="1" applyAlignment="1" applyProtection="1">
      <alignment horizontal="left" vertical="center" wrapText="1"/>
    </xf>
    <xf numFmtId="3" fontId="11" fillId="0" borderId="22" xfId="0" applyNumberFormat="1" applyFont="1" applyFill="1" applyBorder="1" applyAlignment="1" applyProtection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left" vertical="center" wrapText="1"/>
    </xf>
    <xf numFmtId="0" fontId="11" fillId="0" borderId="23" xfId="0" applyFont="1" applyFill="1" applyBorder="1" applyAlignment="1" applyProtection="1">
      <alignment horizontal="left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vertical="center" wrapText="1"/>
    </xf>
    <xf numFmtId="166" fontId="11" fillId="0" borderId="20" xfId="0" applyNumberFormat="1" applyFont="1" applyFill="1" applyBorder="1" applyAlignment="1" applyProtection="1">
      <alignment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4" fontId="17" fillId="0" borderId="17" xfId="0" applyNumberFormat="1" applyFont="1" applyFill="1" applyBorder="1" applyAlignment="1" applyProtection="1">
      <alignment vertical="center"/>
    </xf>
    <xf numFmtId="44" fontId="17" fillId="0" borderId="14" xfId="0" applyNumberFormat="1" applyFont="1" applyFill="1" applyBorder="1" applyAlignment="1" applyProtection="1">
      <alignment vertical="center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/>
    </xf>
    <xf numFmtId="3" fontId="11" fillId="0" borderId="14" xfId="0" applyNumberFormat="1" applyFont="1" applyFill="1" applyBorder="1" applyAlignment="1" applyProtection="1">
      <alignment horizontal="center" vertical="center" wrapText="1"/>
    </xf>
    <xf numFmtId="44" fontId="4" fillId="0" borderId="14" xfId="4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44" fontId="11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44" fontId="17" fillId="0" borderId="31" xfId="0" applyNumberFormat="1" applyFont="1" applyFill="1" applyBorder="1" applyAlignment="1" applyProtection="1">
      <alignment vertical="center"/>
    </xf>
    <xf numFmtId="43" fontId="4" fillId="0" borderId="0" xfId="1" applyFont="1" applyProtection="1"/>
    <xf numFmtId="3" fontId="4" fillId="0" borderId="0" xfId="0" applyNumberFormat="1" applyFont="1" applyProtection="1"/>
    <xf numFmtId="0" fontId="12" fillId="0" borderId="14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166" fontId="14" fillId="0" borderId="14" xfId="0" applyNumberFormat="1" applyFont="1" applyFill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vertical="center" wrapText="1"/>
    </xf>
    <xf numFmtId="166" fontId="14" fillId="0" borderId="14" xfId="0" applyNumberFormat="1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left" vertical="center" wrapText="1"/>
    </xf>
    <xf numFmtId="0" fontId="4" fillId="0" borderId="31" xfId="0" applyFont="1" applyFill="1" applyBorder="1" applyAlignment="1" applyProtection="1">
      <alignment horizontal="left" vertical="center" wrapText="1"/>
    </xf>
    <xf numFmtId="3" fontId="4" fillId="2" borderId="31" xfId="0" applyNumberFormat="1" applyFont="1" applyFill="1" applyBorder="1" applyAlignment="1" applyProtection="1">
      <alignment horizontal="center" vertical="center" wrapText="1"/>
    </xf>
    <xf numFmtId="44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/>
    </xf>
    <xf numFmtId="3" fontId="4" fillId="2" borderId="14" xfId="0" applyNumberFormat="1" applyFont="1" applyFill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44" fontId="4" fillId="0" borderId="0" xfId="0" applyNumberFormat="1" applyFont="1" applyFill="1" applyBorder="1" applyAlignment="1" applyProtection="1">
      <alignment horizontal="center" vertical="center" wrapText="1"/>
    </xf>
    <xf numFmtId="10" fontId="19" fillId="0" borderId="0" xfId="0" applyNumberFormat="1" applyFont="1" applyFill="1" applyBorder="1" applyAlignment="1" applyProtection="1">
      <alignment horizontal="center" vertical="center" textRotation="90" wrapText="1"/>
    </xf>
    <xf numFmtId="10" fontId="20" fillId="0" borderId="0" xfId="4" applyNumberFormat="1" applyFont="1" applyFill="1" applyBorder="1" applyAlignment="1" applyProtection="1">
      <alignment horizontal="center" vertical="center" textRotation="90" wrapText="1"/>
    </xf>
    <xf numFmtId="44" fontId="17" fillId="0" borderId="0" xfId="0" applyNumberFormat="1" applyFont="1" applyFill="1" applyBorder="1" applyAlignment="1" applyProtection="1">
      <alignment vertical="center"/>
    </xf>
    <xf numFmtId="0" fontId="7" fillId="2" borderId="14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44" fontId="4" fillId="0" borderId="14" xfId="4" applyFont="1" applyFill="1" applyBorder="1" applyAlignment="1" applyProtection="1">
      <alignment horizontal="right" vertical="center" wrapText="1"/>
    </xf>
    <xf numFmtId="44" fontId="4" fillId="2" borderId="14" xfId="4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164" fontId="4" fillId="2" borderId="17" xfId="0" applyNumberFormat="1" applyFont="1" applyFill="1" applyBorder="1" applyAlignment="1" applyProtection="1">
      <alignment horizontal="center" vertical="center" wrapText="1"/>
    </xf>
    <xf numFmtId="44" fontId="4" fillId="2" borderId="17" xfId="4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6" fillId="0" borderId="14" xfId="0" applyFont="1" applyBorder="1" applyAlignment="1" applyProtection="1">
      <alignment vertical="center" wrapText="1"/>
    </xf>
    <xf numFmtId="0" fontId="35" fillId="0" borderId="14" xfId="0" applyFont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35" fillId="7" borderId="14" xfId="0" applyFont="1" applyFill="1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/>
    </xf>
    <xf numFmtId="168" fontId="0" fillId="0" borderId="14" xfId="0" applyNumberFormat="1" applyBorder="1" applyProtection="1"/>
    <xf numFmtId="0" fontId="0" fillId="0" borderId="14" xfId="0" applyBorder="1" applyAlignment="1" applyProtection="1">
      <alignment vertical="center" wrapText="1"/>
    </xf>
    <xf numFmtId="10" fontId="0" fillId="0" borderId="14" xfId="0" applyNumberFormat="1" applyBorder="1" applyAlignment="1" applyProtection="1">
      <alignment horizontal="center" vertical="center"/>
    </xf>
    <xf numFmtId="168" fontId="0" fillId="0" borderId="14" xfId="0" applyNumberFormat="1" applyBorder="1" applyAlignment="1" applyProtection="1">
      <alignment horizontal="center" vertical="center"/>
    </xf>
    <xf numFmtId="0" fontId="35" fillId="8" borderId="14" xfId="0" applyFont="1" applyFill="1" applyBorder="1" applyAlignment="1" applyProtection="1">
      <alignment vertical="center" wrapText="1"/>
    </xf>
    <xf numFmtId="167" fontId="0" fillId="0" borderId="0" xfId="0" applyNumberFormat="1" applyAlignment="1" applyProtection="1">
      <alignment horizontal="center" vertical="center"/>
    </xf>
    <xf numFmtId="0" fontId="37" fillId="0" borderId="34" xfId="0" applyFont="1" applyBorder="1" applyAlignment="1" applyProtection="1">
      <alignment horizontal="right" vertical="center" wrapText="1"/>
    </xf>
    <xf numFmtId="168" fontId="37" fillId="0" borderId="34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10" fontId="0" fillId="0" borderId="16" xfId="0" applyNumberFormat="1" applyBorder="1" applyAlignment="1" applyProtection="1">
      <alignment horizontal="center" vertical="center"/>
    </xf>
    <xf numFmtId="168" fontId="0" fillId="0" borderId="16" xfId="0" applyNumberFormat="1" applyBorder="1" applyAlignment="1" applyProtection="1">
      <alignment horizontal="center" vertical="center"/>
    </xf>
    <xf numFmtId="10" fontId="0" fillId="0" borderId="35" xfId="6" applyNumberFormat="1" applyFont="1" applyBorder="1" applyAlignment="1" applyProtection="1">
      <alignment horizontal="center" vertical="center"/>
    </xf>
    <xf numFmtId="168" fontId="0" fillId="0" borderId="35" xfId="6" applyNumberFormat="1" applyFont="1" applyBorder="1" applyAlignment="1" applyProtection="1">
      <alignment horizontal="center" vertical="center"/>
    </xf>
    <xf numFmtId="0" fontId="29" fillId="7" borderId="25" xfId="0" applyFont="1" applyFill="1" applyBorder="1" applyAlignment="1" applyProtection="1">
      <alignment horizontal="center" vertical="center" wrapText="1"/>
    </xf>
    <xf numFmtId="0" fontId="29" fillId="7" borderId="26" xfId="0" applyFont="1" applyFill="1" applyBorder="1" applyAlignment="1" applyProtection="1">
      <alignment horizontal="center" vertical="center" wrapText="1"/>
    </xf>
    <xf numFmtId="0" fontId="29" fillId="7" borderId="27" xfId="0" applyFont="1" applyFill="1" applyBorder="1" applyAlignment="1" applyProtection="1">
      <alignment horizontal="center" vertical="center" wrapText="1"/>
    </xf>
    <xf numFmtId="0" fontId="22" fillId="3" borderId="9" xfId="0" applyFont="1" applyFill="1" applyBorder="1" applyAlignment="1" applyProtection="1">
      <alignment horizontal="center" vertical="center" wrapText="1"/>
    </xf>
    <xf numFmtId="0" fontId="22" fillId="3" borderId="0" xfId="0" applyFont="1" applyFill="1" applyBorder="1" applyAlignment="1" applyProtection="1">
      <alignment horizontal="center" vertical="center" wrapText="1"/>
    </xf>
    <xf numFmtId="10" fontId="19" fillId="0" borderId="32" xfId="0" applyNumberFormat="1" applyFont="1" applyFill="1" applyBorder="1" applyAlignment="1" applyProtection="1">
      <alignment horizontal="center" vertical="center" textRotation="90" wrapText="1"/>
    </xf>
    <xf numFmtId="10" fontId="19" fillId="0" borderId="28" xfId="0" applyNumberFormat="1" applyFont="1" applyFill="1" applyBorder="1" applyAlignment="1" applyProtection="1">
      <alignment horizontal="center" vertical="center" textRotation="90" wrapText="1"/>
    </xf>
    <xf numFmtId="10" fontId="19" fillId="0" borderId="24" xfId="0" applyNumberFormat="1" applyFont="1" applyFill="1" applyBorder="1" applyAlignment="1" applyProtection="1">
      <alignment horizontal="center" vertical="center" textRotation="90" wrapText="1"/>
    </xf>
    <xf numFmtId="10" fontId="20" fillId="5" borderId="32" xfId="4" applyNumberFormat="1" applyFont="1" applyFill="1" applyBorder="1" applyAlignment="1" applyProtection="1">
      <alignment horizontal="center" vertical="center" textRotation="90" wrapText="1"/>
      <protection locked="0"/>
    </xf>
    <xf numFmtId="10" fontId="20" fillId="5" borderId="28" xfId="0" applyNumberFormat="1" applyFont="1" applyFill="1" applyBorder="1" applyAlignment="1" applyProtection="1">
      <alignment horizontal="center" vertical="center" textRotation="90" wrapText="1"/>
      <protection locked="0"/>
    </xf>
    <xf numFmtId="10" fontId="20" fillId="5" borderId="24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9" borderId="2" xfId="0" applyFont="1" applyFill="1" applyBorder="1" applyAlignment="1" applyProtection="1">
      <alignment horizontal="center" vertical="center" wrapText="1"/>
    </xf>
    <xf numFmtId="0" fontId="15" fillId="9" borderId="3" xfId="0" applyFont="1" applyFill="1" applyBorder="1" applyAlignment="1" applyProtection="1">
      <alignment horizontal="center" vertical="center" wrapText="1"/>
    </xf>
    <xf numFmtId="0" fontId="15" fillId="9" borderId="4" xfId="0" applyFont="1" applyFill="1" applyBorder="1" applyAlignment="1" applyProtection="1">
      <alignment horizontal="center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9" borderId="5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 wrapText="1"/>
    </xf>
    <xf numFmtId="0" fontId="15" fillId="9" borderId="7" xfId="0" applyFont="1" applyFill="1" applyBorder="1" applyAlignment="1" applyProtection="1">
      <alignment horizontal="center" vertical="center" wrapText="1"/>
    </xf>
    <xf numFmtId="0" fontId="15" fillId="9" borderId="8" xfId="0" applyFont="1" applyFill="1" applyBorder="1" applyAlignment="1" applyProtection="1">
      <alignment horizontal="center" vertical="center" wrapText="1"/>
    </xf>
    <xf numFmtId="10" fontId="20" fillId="5" borderId="32" xfId="4" applyNumberFormat="1" applyFont="1" applyFill="1" applyBorder="1" applyAlignment="1" applyProtection="1">
      <alignment horizontal="center" vertical="center" textRotation="90"/>
      <protection locked="0"/>
    </xf>
    <xf numFmtId="10" fontId="20" fillId="5" borderId="28" xfId="4" applyNumberFormat="1" applyFont="1" applyFill="1" applyBorder="1" applyAlignment="1" applyProtection="1">
      <alignment horizontal="center" vertical="center" textRotation="90"/>
      <protection locked="0"/>
    </xf>
    <xf numFmtId="10" fontId="20" fillId="5" borderId="24" xfId="4" applyNumberFormat="1" applyFont="1" applyFill="1" applyBorder="1" applyAlignment="1" applyProtection="1">
      <alignment horizontal="center" vertical="center" textRotation="90"/>
      <protection locked="0"/>
    </xf>
    <xf numFmtId="0" fontId="18" fillId="6" borderId="1" xfId="0" applyFont="1" applyFill="1" applyBorder="1" applyAlignment="1" applyProtection="1">
      <alignment horizontal="left" vertical="top" wrapText="1"/>
      <protection locked="0"/>
    </xf>
    <xf numFmtId="0" fontId="18" fillId="6" borderId="2" xfId="0" applyFont="1" applyFill="1" applyBorder="1" applyAlignment="1" applyProtection="1">
      <alignment horizontal="left" vertical="top" wrapText="1"/>
      <protection locked="0"/>
    </xf>
    <xf numFmtId="0" fontId="18" fillId="6" borderId="3" xfId="0" applyFont="1" applyFill="1" applyBorder="1" applyAlignment="1" applyProtection="1">
      <alignment horizontal="left" vertical="top" wrapText="1"/>
      <protection locked="0"/>
    </xf>
    <xf numFmtId="0" fontId="18" fillId="6" borderId="6" xfId="0" applyFont="1" applyFill="1" applyBorder="1" applyAlignment="1" applyProtection="1">
      <alignment horizontal="left" vertical="top" wrapText="1"/>
      <protection locked="0"/>
    </xf>
    <xf numFmtId="0" fontId="18" fillId="6" borderId="7" xfId="0" applyFont="1" applyFill="1" applyBorder="1" applyAlignment="1" applyProtection="1">
      <alignment horizontal="left" vertical="top" wrapText="1"/>
      <protection locked="0"/>
    </xf>
    <xf numFmtId="0" fontId="18" fillId="6" borderId="8" xfId="0" applyFont="1" applyFill="1" applyBorder="1" applyAlignment="1" applyProtection="1">
      <alignment horizontal="left" vertical="top" wrapText="1"/>
      <protection locked="0"/>
    </xf>
    <xf numFmtId="0" fontId="22" fillId="3" borderId="25" xfId="0" applyFont="1" applyFill="1" applyBorder="1" applyAlignment="1" applyProtection="1">
      <alignment horizontal="center" vertical="center" wrapText="1"/>
    </xf>
    <xf numFmtId="0" fontId="22" fillId="3" borderId="26" xfId="0" applyFont="1" applyFill="1" applyBorder="1" applyAlignment="1" applyProtection="1">
      <alignment horizontal="center" vertical="center" wrapText="1"/>
    </xf>
    <xf numFmtId="0" fontId="22" fillId="3" borderId="27" xfId="0" applyFont="1" applyFill="1" applyBorder="1" applyAlignment="1" applyProtection="1">
      <alignment horizontal="center" vertical="center" wrapText="1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11" xfId="0" applyFont="1" applyFill="1" applyBorder="1" applyAlignment="1" applyProtection="1">
      <alignment horizontal="center" vertical="center" wrapText="1"/>
    </xf>
    <xf numFmtId="10" fontId="20" fillId="5" borderId="28" xfId="4" applyNumberFormat="1" applyFont="1" applyFill="1" applyBorder="1" applyAlignment="1" applyProtection="1">
      <alignment horizontal="center" vertical="center" textRotation="90" wrapText="1"/>
      <protection locked="0"/>
    </xf>
    <xf numFmtId="10" fontId="20" fillId="5" borderId="24" xfId="4" applyNumberFormat="1" applyFont="1" applyFill="1" applyBorder="1" applyAlignment="1" applyProtection="1">
      <alignment horizontal="center" vertical="center" textRotation="90" wrapText="1"/>
      <protection locked="0"/>
    </xf>
    <xf numFmtId="10" fontId="25" fillId="0" borderId="32" xfId="0" applyNumberFormat="1" applyFont="1" applyFill="1" applyBorder="1" applyAlignment="1" applyProtection="1">
      <alignment horizontal="center" vertical="center" textRotation="90" wrapText="1"/>
    </xf>
    <xf numFmtId="10" fontId="24" fillId="0" borderId="28" xfId="0" applyNumberFormat="1" applyFont="1" applyBorder="1" applyAlignment="1" applyProtection="1">
      <alignment horizontal="center" vertical="center" textRotation="90" wrapText="1"/>
    </xf>
    <xf numFmtId="10" fontId="24" fillId="0" borderId="24" xfId="0" applyNumberFormat="1" applyFont="1" applyBorder="1" applyAlignment="1" applyProtection="1">
      <alignment horizontal="center" vertical="center" textRotation="90" wrapText="1"/>
    </xf>
    <xf numFmtId="10" fontId="25" fillId="0" borderId="28" xfId="0" applyNumberFormat="1" applyFont="1" applyFill="1" applyBorder="1" applyAlignment="1" applyProtection="1">
      <alignment horizontal="center" vertical="center" textRotation="90" wrapText="1"/>
    </xf>
    <xf numFmtId="10" fontId="25" fillId="0" borderId="24" xfId="0" applyNumberFormat="1" applyFont="1" applyFill="1" applyBorder="1" applyAlignment="1" applyProtection="1">
      <alignment horizontal="center" vertical="center" textRotation="90" wrapText="1"/>
    </xf>
    <xf numFmtId="0" fontId="26" fillId="0" borderId="12" xfId="0" applyFont="1" applyBorder="1" applyAlignment="1" applyProtection="1">
      <alignment horizontal="left" vertical="center" wrapText="1"/>
    </xf>
    <xf numFmtId="0" fontId="26" fillId="0" borderId="13" xfId="0" applyFont="1" applyBorder="1" applyAlignment="1" applyProtection="1">
      <alignment horizontal="left" vertical="center" wrapText="1"/>
    </xf>
    <xf numFmtId="0" fontId="21" fillId="4" borderId="14" xfId="0" applyFont="1" applyFill="1" applyBorder="1" applyAlignment="1" applyProtection="1">
      <alignment horizontal="left" vertical="center" wrapText="1"/>
    </xf>
    <xf numFmtId="0" fontId="28" fillId="0" borderId="9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 wrapText="1"/>
    </xf>
    <xf numFmtId="0" fontId="21" fillId="5" borderId="36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center" vertical="center" wrapText="1"/>
      <protection locked="0"/>
    </xf>
    <xf numFmtId="0" fontId="21" fillId="5" borderId="38" xfId="0" applyFont="1" applyFill="1" applyBorder="1" applyAlignment="1" applyProtection="1">
      <alignment horizontal="center" vertical="center" wrapText="1"/>
      <protection locked="0"/>
    </xf>
    <xf numFmtId="10" fontId="20" fillId="5" borderId="32" xfId="0" applyNumberFormat="1" applyFont="1" applyFill="1" applyBorder="1" applyAlignment="1" applyProtection="1">
      <alignment horizontal="center" vertical="center" textRotation="90" wrapText="1"/>
      <protection locked="0"/>
    </xf>
    <xf numFmtId="10" fontId="25" fillId="2" borderId="32" xfId="1" applyNumberFormat="1" applyFont="1" applyFill="1" applyBorder="1" applyAlignment="1" applyProtection="1">
      <alignment horizontal="center" vertical="center" textRotation="90" wrapText="1"/>
    </xf>
    <xf numFmtId="10" fontId="25" fillId="0" borderId="28" xfId="0" applyNumberFormat="1" applyFont="1" applyBorder="1" applyAlignment="1" applyProtection="1">
      <alignment horizontal="center" vertical="center" textRotation="90" wrapText="1"/>
    </xf>
    <xf numFmtId="10" fontId="25" fillId="0" borderId="24" xfId="0" applyNumberFormat="1" applyFont="1" applyBorder="1" applyAlignment="1" applyProtection="1">
      <alignment horizontal="center" vertical="center" textRotation="90" wrapText="1"/>
    </xf>
    <xf numFmtId="10" fontId="25" fillId="2" borderId="28" xfId="1" applyNumberFormat="1" applyFont="1" applyFill="1" applyBorder="1" applyAlignment="1" applyProtection="1">
      <alignment horizontal="center" vertical="center" textRotation="90" wrapText="1"/>
    </xf>
    <xf numFmtId="10" fontId="25" fillId="2" borderId="24" xfId="1" applyNumberFormat="1" applyFont="1" applyFill="1" applyBorder="1" applyAlignment="1" applyProtection="1">
      <alignment horizontal="center" vertical="center" textRotation="90" wrapText="1"/>
    </xf>
    <xf numFmtId="10" fontId="19" fillId="2" borderId="32" xfId="1" applyNumberFormat="1" applyFont="1" applyFill="1" applyBorder="1" applyAlignment="1" applyProtection="1">
      <alignment horizontal="center" vertical="center" textRotation="90" wrapText="1"/>
    </xf>
    <xf numFmtId="10" fontId="19" fillId="2" borderId="28" xfId="1" applyNumberFormat="1" applyFont="1" applyFill="1" applyBorder="1" applyAlignment="1" applyProtection="1">
      <alignment horizontal="center" vertical="center" textRotation="90" wrapText="1"/>
    </xf>
    <xf numFmtId="10" fontId="19" fillId="2" borderId="24" xfId="1" applyNumberFormat="1" applyFont="1" applyFill="1" applyBorder="1" applyAlignment="1" applyProtection="1">
      <alignment horizontal="center" vertical="center" textRotation="90" wrapText="1"/>
    </xf>
    <xf numFmtId="0" fontId="29" fillId="8" borderId="25" xfId="0" applyFont="1" applyFill="1" applyBorder="1" applyAlignment="1" applyProtection="1">
      <alignment horizontal="center" vertical="center" wrapText="1"/>
    </xf>
    <xf numFmtId="0" fontId="29" fillId="8" borderId="26" xfId="0" applyFont="1" applyFill="1" applyBorder="1" applyAlignment="1" applyProtection="1">
      <alignment horizontal="center" vertical="center" wrapText="1"/>
    </xf>
    <xf numFmtId="0" fontId="29" fillId="8" borderId="27" xfId="0" applyFont="1" applyFill="1" applyBorder="1" applyAlignment="1" applyProtection="1">
      <alignment horizontal="center" vertical="center" wrapText="1"/>
    </xf>
    <xf numFmtId="44" fontId="4" fillId="0" borderId="33" xfId="0" applyNumberFormat="1" applyFont="1" applyFill="1" applyBorder="1" applyAlignment="1" applyProtection="1">
      <alignment horizontal="center" vertical="center" wrapText="1"/>
    </xf>
    <xf numFmtId="43" fontId="4" fillId="0" borderId="14" xfId="1" applyFont="1" applyFill="1" applyBorder="1" applyAlignment="1" applyProtection="1">
      <alignment horizontal="center" vertical="center"/>
    </xf>
    <xf numFmtId="43" fontId="4" fillId="0" borderId="12" xfId="1" applyFont="1" applyFill="1" applyBorder="1" applyAlignment="1" applyProtection="1">
      <alignment horizontal="center" vertical="center"/>
    </xf>
    <xf numFmtId="43" fontId="4" fillId="0" borderId="17" xfId="1" applyFont="1" applyFill="1" applyBorder="1" applyAlignment="1" applyProtection="1">
      <alignment horizontal="center" vertical="center"/>
    </xf>
    <xf numFmtId="43" fontId="4" fillId="0" borderId="10" xfId="1" applyFont="1" applyFill="1" applyBorder="1" applyAlignment="1" applyProtection="1">
      <alignment horizontal="center" vertical="center"/>
    </xf>
    <xf numFmtId="0" fontId="27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11" fillId="5" borderId="14" xfId="4" applyNumberFormat="1" applyFont="1" applyFill="1" applyBorder="1" applyAlignment="1" applyProtection="1">
      <alignment horizontal="center" vertical="center" wrapText="1"/>
      <protection locked="0"/>
    </xf>
    <xf numFmtId="0" fontId="11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4" fillId="5" borderId="14" xfId="4" applyNumberFormat="1" applyFont="1" applyFill="1" applyBorder="1" applyAlignment="1" applyProtection="1">
      <alignment horizontal="center" vertical="center" wrapText="1"/>
      <protection locked="0"/>
    </xf>
    <xf numFmtId="0" fontId="11" fillId="5" borderId="14" xfId="0" applyNumberFormat="1" applyFont="1" applyFill="1" applyBorder="1" applyAlignment="1" applyProtection="1">
      <alignment vertical="center" wrapText="1"/>
      <protection locked="0"/>
    </xf>
    <xf numFmtId="0" fontId="14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12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14" xfId="0" applyNumberFormat="1" applyFont="1" applyFill="1" applyBorder="1" applyAlignment="1" applyProtection="1">
      <alignment vertical="center" wrapText="1"/>
      <protection locked="0"/>
    </xf>
    <xf numFmtId="0" fontId="14" fillId="5" borderId="12" xfId="0" applyNumberFormat="1" applyFont="1" applyFill="1" applyBorder="1" applyAlignment="1" applyProtection="1">
      <alignment vertical="center" wrapText="1"/>
      <protection locked="0"/>
    </xf>
    <xf numFmtId="0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3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Migliaia" xfId="1" builtinId="3"/>
    <cellStyle name="Migliaia 2" xfId="2"/>
    <cellStyle name="Normale" xfId="0" builtinId="0"/>
    <cellStyle name="Percentuale" xfId="6" builtinId="5"/>
    <cellStyle name="Percentuale 2" xfId="3"/>
    <cellStyle name="Valuta" xfId="4" builtinId="4"/>
    <cellStyle name="Valut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75"/>
  <sheetViews>
    <sheetView tabSelected="1" view="pageBreakPreview" topLeftCell="A20" zoomScale="50" zoomScaleNormal="75" zoomScaleSheetLayoutView="50" zoomScalePageLayoutView="50" workbookViewId="0">
      <selection activeCell="A354" sqref="A354"/>
    </sheetView>
  </sheetViews>
  <sheetFormatPr defaultRowHeight="12.75"/>
  <cols>
    <col min="1" max="1" width="5.85546875" style="2" customWidth="1"/>
    <col min="2" max="2" width="29.5703125" style="3" customWidth="1"/>
    <col min="3" max="3" width="84.140625" style="3" customWidth="1"/>
    <col min="4" max="4" width="13.85546875" style="2" customWidth="1"/>
    <col min="5" max="5" width="19.85546875" style="4" customWidth="1"/>
    <col min="6" max="6" width="17.85546875" style="4" customWidth="1"/>
    <col min="7" max="7" width="40.7109375" style="4" customWidth="1"/>
    <col min="8" max="8" width="19.85546875" style="4" customWidth="1"/>
    <col min="9" max="9" width="26.140625" style="5" customWidth="1"/>
    <col min="10" max="10" width="10.5703125" style="6" customWidth="1"/>
    <col min="11" max="11" width="24.85546875" style="6" customWidth="1"/>
    <col min="12" max="16384" width="9.140625" style="6"/>
  </cols>
  <sheetData>
    <row r="1" spans="1:11" ht="13.5" thickBot="1"/>
    <row r="2" spans="1:11" ht="15.75" customHeight="1">
      <c r="A2" s="151" t="s">
        <v>575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1" ht="15.7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1" ht="15.75" customHeight="1" thickBo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1" ht="15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8" customFormat="1" ht="63.75" customHeight="1">
      <c r="A6" s="163" t="s">
        <v>597</v>
      </c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1" s="8" customFormat="1" ht="32.25" customHeight="1" thickBot="1">
      <c r="A7" s="166"/>
      <c r="B7" s="167"/>
      <c r="C7" s="167"/>
      <c r="D7" s="167"/>
      <c r="E7" s="167"/>
      <c r="F7" s="167"/>
      <c r="G7" s="167"/>
      <c r="H7" s="167"/>
      <c r="I7" s="167"/>
      <c r="J7" s="167"/>
      <c r="K7" s="168"/>
    </row>
    <row r="8" spans="1:11" s="8" customFormat="1" ht="17.25" customHeight="1">
      <c r="A8" s="9"/>
      <c r="B8" s="9"/>
      <c r="C8" s="9"/>
      <c r="D8" s="9"/>
      <c r="E8" s="9"/>
      <c r="F8" s="9"/>
      <c r="G8" s="9"/>
      <c r="H8" s="9"/>
      <c r="I8" s="9"/>
    </row>
    <row r="9" spans="1:11" s="8" customFormat="1" ht="87.75" customHeight="1">
      <c r="B9" s="181" t="s">
        <v>590</v>
      </c>
      <c r="C9" s="182"/>
      <c r="D9" s="9"/>
      <c r="E9" s="9"/>
      <c r="F9" s="9"/>
      <c r="G9" s="9"/>
      <c r="H9" s="9"/>
      <c r="I9" s="9"/>
    </row>
    <row r="10" spans="1:11" s="8" customFormat="1" ht="18" customHeight="1">
      <c r="A10" s="10"/>
      <c r="B10" s="10"/>
      <c r="C10" s="10"/>
      <c r="D10" s="9"/>
      <c r="E10" s="9"/>
      <c r="F10" s="9"/>
      <c r="G10" s="9"/>
      <c r="H10" s="9"/>
      <c r="I10" s="9"/>
    </row>
    <row r="11" spans="1:11" s="8" customFormat="1" ht="39.75" customHeight="1">
      <c r="A11" s="10"/>
      <c r="B11" s="11" t="s">
        <v>577</v>
      </c>
      <c r="C11" s="1"/>
      <c r="D11" s="184" t="str">
        <f>+IF(C11="","Indicare la 'Ragione sociale per esteso'",IF(C11="Ragione sociale Impresa/RTI/Consorzio","Indicare la 'Ragione sociale per esteso'",""))</f>
        <v>Indicare la 'Ragione sociale per esteso'</v>
      </c>
      <c r="E11" s="186"/>
      <c r="F11" s="186"/>
      <c r="G11" s="9"/>
      <c r="H11" s="9"/>
      <c r="I11" s="9"/>
    </row>
    <row r="12" spans="1:11" s="8" customFormat="1" ht="39.950000000000003" customHeight="1">
      <c r="A12" s="10"/>
      <c r="B12" s="11" t="s">
        <v>578</v>
      </c>
      <c r="C12" s="1"/>
      <c r="D12" s="184" t="str">
        <f>+IF(C12="","Indicare la 'Partita IVA'",IF(C12="Ragione sociale Impresa/RTI/Consorzio","Indicare la 'Ragione sociale per esteso'",""))</f>
        <v>Indicare la 'Partita IVA'</v>
      </c>
      <c r="E12" s="186"/>
      <c r="F12" s="186"/>
      <c r="G12" s="9"/>
      <c r="H12" s="9"/>
      <c r="I12" s="9"/>
    </row>
    <row r="13" spans="1:11" s="8" customFormat="1" ht="18" customHeight="1">
      <c r="A13" s="10"/>
      <c r="B13" s="10"/>
      <c r="C13" s="10"/>
      <c r="D13" s="9"/>
      <c r="E13" s="9"/>
      <c r="F13" s="9"/>
      <c r="G13" s="9"/>
      <c r="H13" s="9"/>
      <c r="I13" s="9"/>
    </row>
    <row r="14" spans="1:11" s="8" customFormat="1" ht="46.5" customHeight="1">
      <c r="A14" s="10"/>
      <c r="B14" s="10"/>
      <c r="C14" s="183" t="s">
        <v>579</v>
      </c>
      <c r="D14" s="208"/>
      <c r="E14" s="208"/>
      <c r="F14" s="184" t="str">
        <f>+IF(D14="","Indicare i 'Costi relativi alla sicurezza'","")</f>
        <v>Indicare i 'Costi relativi alla sicurezza'</v>
      </c>
      <c r="G14" s="185"/>
      <c r="H14" s="9"/>
      <c r="I14" s="187" t="s">
        <v>596</v>
      </c>
      <c r="J14" s="188"/>
    </row>
    <row r="15" spans="1:11" s="8" customFormat="1" ht="18" customHeight="1">
      <c r="A15" s="10"/>
      <c r="B15" s="10"/>
      <c r="C15" s="183"/>
      <c r="D15" s="208"/>
      <c r="E15" s="208"/>
      <c r="F15" s="184"/>
      <c r="G15" s="185"/>
      <c r="H15" s="9"/>
      <c r="I15" s="189"/>
      <c r="J15" s="190"/>
    </row>
    <row r="16" spans="1:11" s="8" customFormat="1" ht="50.1" customHeight="1" thickBot="1">
      <c r="A16" s="9"/>
      <c r="B16" s="9"/>
      <c r="C16" s="9"/>
      <c r="D16" s="9"/>
      <c r="E16" s="9"/>
      <c r="F16" s="9"/>
      <c r="G16" s="9"/>
      <c r="H16" s="9"/>
      <c r="I16" s="9"/>
    </row>
    <row r="17" spans="1:11" s="8" customFormat="1" ht="50.1" customHeight="1" thickBot="1">
      <c r="A17" s="140" t="s">
        <v>580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2"/>
    </row>
    <row r="18" spans="1:11" s="8" customFormat="1" ht="22.5" customHeight="1" thickBot="1">
      <c r="A18" s="9"/>
      <c r="B18" s="9"/>
      <c r="C18" s="9"/>
      <c r="D18" s="9"/>
      <c r="E18" s="9"/>
      <c r="F18" s="9"/>
      <c r="G18" s="9"/>
      <c r="H18" s="9"/>
      <c r="I18" s="9"/>
    </row>
    <row r="19" spans="1:11" ht="30" customHeight="1" thickBot="1">
      <c r="A19" s="169" t="s">
        <v>282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1" ht="3.75" customHeight="1">
      <c r="A20" s="12"/>
      <c r="B20" s="13"/>
      <c r="C20" s="13"/>
      <c r="D20" s="13"/>
      <c r="E20" s="14"/>
      <c r="F20" s="14"/>
      <c r="G20" s="14"/>
      <c r="H20" s="14"/>
    </row>
    <row r="21" spans="1:11" ht="100.5" customHeight="1" thickBot="1">
      <c r="A21" s="15" t="s">
        <v>203</v>
      </c>
      <c r="B21" s="15" t="s">
        <v>176</v>
      </c>
      <c r="C21" s="15" t="s">
        <v>281</v>
      </c>
      <c r="D21" s="15" t="s">
        <v>99</v>
      </c>
      <c r="E21" s="15" t="s">
        <v>571</v>
      </c>
      <c r="F21" s="15" t="s">
        <v>576</v>
      </c>
      <c r="G21" s="15" t="s">
        <v>591</v>
      </c>
      <c r="H21" s="16" t="s">
        <v>572</v>
      </c>
      <c r="I21" s="16" t="s">
        <v>573</v>
      </c>
      <c r="J21" s="17"/>
      <c r="K21" s="15" t="s">
        <v>574</v>
      </c>
    </row>
    <row r="22" spans="1:11" ht="66" customHeight="1">
      <c r="A22" s="18">
        <v>1</v>
      </c>
      <c r="B22" s="19" t="s">
        <v>277</v>
      </c>
      <c r="C22" s="20" t="s">
        <v>77</v>
      </c>
      <c r="D22" s="18" t="s">
        <v>101</v>
      </c>
      <c r="E22" s="21">
        <v>21.75</v>
      </c>
      <c r="F22" s="209"/>
      <c r="G22" s="210"/>
      <c r="H22" s="146">
        <v>0.12909999999999999</v>
      </c>
      <c r="I22" s="161"/>
      <c r="K22" s="22">
        <f>TRUNC((E22*(1-I$22)),2)</f>
        <v>21.75</v>
      </c>
    </row>
    <row r="23" spans="1:11" ht="116.25" customHeight="1">
      <c r="A23" s="23">
        <f t="shared" ref="A23:A47" si="0">+A22+1</f>
        <v>2</v>
      </c>
      <c r="B23" s="24" t="s">
        <v>276</v>
      </c>
      <c r="C23" s="25" t="s">
        <v>554</v>
      </c>
      <c r="D23" s="26" t="s">
        <v>100</v>
      </c>
      <c r="E23" s="27">
        <v>2.44</v>
      </c>
      <c r="F23" s="211"/>
      <c r="G23" s="212"/>
      <c r="H23" s="146"/>
      <c r="I23" s="161"/>
      <c r="K23" s="28">
        <f>TRUNC((E23*(1-I$22)),2)</f>
        <v>2.44</v>
      </c>
    </row>
    <row r="24" spans="1:11" ht="68.25" customHeight="1">
      <c r="A24" s="23">
        <f t="shared" si="0"/>
        <v>3</v>
      </c>
      <c r="B24" s="24" t="s">
        <v>278</v>
      </c>
      <c r="C24" s="25" t="s">
        <v>465</v>
      </c>
      <c r="D24" s="26" t="s">
        <v>100</v>
      </c>
      <c r="E24" s="27">
        <v>0.56000000000000005</v>
      </c>
      <c r="F24" s="211"/>
      <c r="G24" s="212"/>
      <c r="H24" s="146"/>
      <c r="I24" s="161"/>
      <c r="K24" s="28">
        <f>TRUNC((E24*(1-I$22)),2)</f>
        <v>0.56000000000000005</v>
      </c>
    </row>
    <row r="25" spans="1:11" ht="99.75" customHeight="1">
      <c r="A25" s="23">
        <f t="shared" si="0"/>
        <v>4</v>
      </c>
      <c r="B25" s="24" t="s">
        <v>250</v>
      </c>
      <c r="C25" s="29" t="s">
        <v>466</v>
      </c>
      <c r="D25" s="26" t="s">
        <v>100</v>
      </c>
      <c r="E25" s="27">
        <v>1.44</v>
      </c>
      <c r="F25" s="211"/>
      <c r="G25" s="212"/>
      <c r="H25" s="146"/>
      <c r="I25" s="161"/>
      <c r="K25" s="28">
        <f>TRUNC((E25*(1-I$22)),2)</f>
        <v>1.44</v>
      </c>
    </row>
    <row r="26" spans="1:11" ht="65.099999999999994" customHeight="1">
      <c r="A26" s="23">
        <f t="shared" si="0"/>
        <v>5</v>
      </c>
      <c r="B26" s="24" t="s">
        <v>157</v>
      </c>
      <c r="C26" s="25" t="s">
        <v>555</v>
      </c>
      <c r="D26" s="23" t="s">
        <v>100</v>
      </c>
      <c r="E26" s="27">
        <v>1.87</v>
      </c>
      <c r="F26" s="211"/>
      <c r="G26" s="212"/>
      <c r="H26" s="146"/>
      <c r="I26" s="161"/>
      <c r="K26" s="28">
        <f t="shared" ref="K26:K47" si="1">TRUNC((E26*(1-I$22)),2)</f>
        <v>1.87</v>
      </c>
    </row>
    <row r="27" spans="1:11" ht="39" customHeight="1">
      <c r="A27" s="23">
        <f t="shared" si="0"/>
        <v>6</v>
      </c>
      <c r="B27" s="24" t="s">
        <v>157</v>
      </c>
      <c r="C27" s="25" t="s">
        <v>211</v>
      </c>
      <c r="D27" s="23" t="s">
        <v>100</v>
      </c>
      <c r="E27" s="27">
        <v>2.16</v>
      </c>
      <c r="F27" s="211"/>
      <c r="G27" s="212"/>
      <c r="H27" s="146"/>
      <c r="I27" s="161"/>
      <c r="K27" s="28">
        <f t="shared" si="1"/>
        <v>2.16</v>
      </c>
    </row>
    <row r="28" spans="1:11" ht="39" customHeight="1">
      <c r="A28" s="23">
        <f t="shared" si="0"/>
        <v>7</v>
      </c>
      <c r="B28" s="24" t="s">
        <v>157</v>
      </c>
      <c r="C28" s="25" t="s">
        <v>231</v>
      </c>
      <c r="D28" s="23" t="s">
        <v>100</v>
      </c>
      <c r="E28" s="27">
        <v>2.16</v>
      </c>
      <c r="F28" s="211"/>
      <c r="G28" s="212"/>
      <c r="H28" s="146"/>
      <c r="I28" s="161"/>
      <c r="K28" s="28">
        <f t="shared" si="1"/>
        <v>2.16</v>
      </c>
    </row>
    <row r="29" spans="1:11" ht="39" customHeight="1">
      <c r="A29" s="23">
        <f t="shared" si="0"/>
        <v>8</v>
      </c>
      <c r="B29" s="24" t="s">
        <v>69</v>
      </c>
      <c r="C29" s="25" t="s">
        <v>208</v>
      </c>
      <c r="D29" s="23" t="s">
        <v>100</v>
      </c>
      <c r="E29" s="27">
        <v>0.54</v>
      </c>
      <c r="F29" s="211"/>
      <c r="G29" s="212"/>
      <c r="H29" s="146"/>
      <c r="I29" s="161"/>
      <c r="K29" s="28">
        <f t="shared" si="1"/>
        <v>0.54</v>
      </c>
    </row>
    <row r="30" spans="1:11" ht="39" customHeight="1">
      <c r="A30" s="23">
        <f t="shared" si="0"/>
        <v>9</v>
      </c>
      <c r="B30" s="24" t="s">
        <v>164</v>
      </c>
      <c r="C30" s="25" t="s">
        <v>36</v>
      </c>
      <c r="D30" s="26" t="s">
        <v>100</v>
      </c>
      <c r="E30" s="27">
        <v>0.33</v>
      </c>
      <c r="F30" s="211"/>
      <c r="G30" s="212"/>
      <c r="H30" s="146"/>
      <c r="I30" s="161"/>
      <c r="K30" s="28">
        <f t="shared" si="1"/>
        <v>0.33</v>
      </c>
    </row>
    <row r="31" spans="1:11" ht="39" customHeight="1">
      <c r="A31" s="23">
        <f t="shared" si="0"/>
        <v>10</v>
      </c>
      <c r="B31" s="24" t="s">
        <v>37</v>
      </c>
      <c r="C31" s="25" t="s">
        <v>319</v>
      </c>
      <c r="D31" s="26" t="s">
        <v>100</v>
      </c>
      <c r="E31" s="27">
        <v>0.33</v>
      </c>
      <c r="F31" s="211"/>
      <c r="G31" s="212"/>
      <c r="H31" s="146"/>
      <c r="I31" s="161"/>
      <c r="K31" s="28">
        <f t="shared" si="1"/>
        <v>0.33</v>
      </c>
    </row>
    <row r="32" spans="1:11" ht="39" customHeight="1">
      <c r="A32" s="23">
        <f t="shared" si="0"/>
        <v>11</v>
      </c>
      <c r="B32" s="24" t="s">
        <v>38</v>
      </c>
      <c r="C32" s="25" t="s">
        <v>320</v>
      </c>
      <c r="D32" s="26" t="s">
        <v>100</v>
      </c>
      <c r="E32" s="27">
        <v>0.5</v>
      </c>
      <c r="F32" s="211"/>
      <c r="G32" s="212"/>
      <c r="H32" s="146"/>
      <c r="I32" s="161"/>
      <c r="K32" s="28">
        <f t="shared" si="1"/>
        <v>0.5</v>
      </c>
    </row>
    <row r="33" spans="1:11" ht="39" customHeight="1">
      <c r="A33" s="30">
        <f t="shared" si="0"/>
        <v>12</v>
      </c>
      <c r="B33" s="24" t="s">
        <v>39</v>
      </c>
      <c r="C33" s="25" t="s">
        <v>40</v>
      </c>
      <c r="D33" s="26" t="s">
        <v>100</v>
      </c>
      <c r="E33" s="27">
        <v>0.81</v>
      </c>
      <c r="F33" s="211"/>
      <c r="G33" s="212"/>
      <c r="H33" s="146"/>
      <c r="I33" s="161"/>
      <c r="K33" s="28">
        <f t="shared" si="1"/>
        <v>0.81</v>
      </c>
    </row>
    <row r="34" spans="1:11" ht="39" customHeight="1">
      <c r="A34" s="23">
        <f t="shared" si="0"/>
        <v>13</v>
      </c>
      <c r="B34" s="24" t="s">
        <v>321</v>
      </c>
      <c r="C34" s="25" t="s">
        <v>322</v>
      </c>
      <c r="D34" s="26" t="s">
        <v>100</v>
      </c>
      <c r="E34" s="27">
        <v>5.44</v>
      </c>
      <c r="F34" s="211"/>
      <c r="G34" s="212"/>
      <c r="H34" s="146"/>
      <c r="I34" s="161"/>
      <c r="K34" s="28">
        <f t="shared" si="1"/>
        <v>5.44</v>
      </c>
    </row>
    <row r="35" spans="1:11" ht="39" customHeight="1">
      <c r="A35" s="23">
        <f t="shared" si="0"/>
        <v>14</v>
      </c>
      <c r="B35" s="24" t="s">
        <v>321</v>
      </c>
      <c r="C35" s="25" t="s">
        <v>323</v>
      </c>
      <c r="D35" s="26" t="s">
        <v>100</v>
      </c>
      <c r="E35" s="27">
        <v>5.44</v>
      </c>
      <c r="F35" s="211"/>
      <c r="G35" s="212"/>
      <c r="H35" s="146"/>
      <c r="I35" s="161"/>
      <c r="K35" s="28">
        <f t="shared" si="1"/>
        <v>5.44</v>
      </c>
    </row>
    <row r="36" spans="1:11" ht="39" customHeight="1">
      <c r="A36" s="23">
        <f t="shared" si="0"/>
        <v>15</v>
      </c>
      <c r="B36" s="24" t="s">
        <v>321</v>
      </c>
      <c r="C36" s="25" t="s">
        <v>324</v>
      </c>
      <c r="D36" s="26" t="s">
        <v>100</v>
      </c>
      <c r="E36" s="27">
        <v>5.44</v>
      </c>
      <c r="F36" s="211"/>
      <c r="G36" s="212"/>
      <c r="H36" s="146"/>
      <c r="I36" s="161"/>
      <c r="K36" s="28">
        <f t="shared" si="1"/>
        <v>5.44</v>
      </c>
    </row>
    <row r="37" spans="1:11" ht="50.25" customHeight="1">
      <c r="A37" s="23">
        <f t="shared" si="0"/>
        <v>16</v>
      </c>
      <c r="B37" s="24" t="s">
        <v>321</v>
      </c>
      <c r="C37" s="25" t="s">
        <v>325</v>
      </c>
      <c r="D37" s="26" t="s">
        <v>100</v>
      </c>
      <c r="E37" s="27">
        <v>5.44</v>
      </c>
      <c r="F37" s="211"/>
      <c r="G37" s="212"/>
      <c r="H37" s="146"/>
      <c r="I37" s="161"/>
      <c r="K37" s="28">
        <f t="shared" si="1"/>
        <v>5.44</v>
      </c>
    </row>
    <row r="38" spans="1:11" ht="56.25" customHeight="1">
      <c r="A38" s="23">
        <f t="shared" si="0"/>
        <v>17</v>
      </c>
      <c r="B38" s="24" t="s">
        <v>326</v>
      </c>
      <c r="C38" s="25" t="s">
        <v>327</v>
      </c>
      <c r="D38" s="26" t="s">
        <v>100</v>
      </c>
      <c r="E38" s="27">
        <v>5.44</v>
      </c>
      <c r="F38" s="211"/>
      <c r="G38" s="212"/>
      <c r="H38" s="146"/>
      <c r="I38" s="161"/>
      <c r="K38" s="28">
        <f t="shared" si="1"/>
        <v>5.44</v>
      </c>
    </row>
    <row r="39" spans="1:11" ht="56.25" customHeight="1">
      <c r="A39" s="23">
        <f t="shared" si="0"/>
        <v>18</v>
      </c>
      <c r="B39" s="24" t="s">
        <v>328</v>
      </c>
      <c r="C39" s="25" t="s">
        <v>329</v>
      </c>
      <c r="D39" s="26" t="s">
        <v>100</v>
      </c>
      <c r="E39" s="27">
        <v>0.15</v>
      </c>
      <c r="F39" s="211"/>
      <c r="G39" s="212"/>
      <c r="H39" s="146"/>
      <c r="I39" s="161"/>
      <c r="K39" s="28">
        <f t="shared" si="1"/>
        <v>0.15</v>
      </c>
    </row>
    <row r="40" spans="1:11" ht="56.25" customHeight="1">
      <c r="A40" s="23">
        <f t="shared" si="0"/>
        <v>19</v>
      </c>
      <c r="B40" s="24" t="s">
        <v>330</v>
      </c>
      <c r="C40" s="25" t="s">
        <v>331</v>
      </c>
      <c r="D40" s="26" t="s">
        <v>228</v>
      </c>
      <c r="E40" s="27">
        <v>19.04</v>
      </c>
      <c r="F40" s="211"/>
      <c r="G40" s="212"/>
      <c r="H40" s="146"/>
      <c r="I40" s="161"/>
      <c r="K40" s="28">
        <f t="shared" si="1"/>
        <v>19.04</v>
      </c>
    </row>
    <row r="41" spans="1:11" ht="56.25" customHeight="1">
      <c r="A41" s="23">
        <f t="shared" si="0"/>
        <v>20</v>
      </c>
      <c r="B41" s="24" t="s">
        <v>332</v>
      </c>
      <c r="C41" s="25" t="s">
        <v>333</v>
      </c>
      <c r="D41" s="26" t="s">
        <v>228</v>
      </c>
      <c r="E41" s="27">
        <v>19.04</v>
      </c>
      <c r="F41" s="211"/>
      <c r="G41" s="212"/>
      <c r="H41" s="146"/>
      <c r="I41" s="161"/>
      <c r="K41" s="28">
        <f t="shared" si="1"/>
        <v>19.04</v>
      </c>
    </row>
    <row r="42" spans="1:11" ht="56.25" customHeight="1">
      <c r="A42" s="23">
        <f t="shared" si="0"/>
        <v>21</v>
      </c>
      <c r="B42" s="24" t="s">
        <v>232</v>
      </c>
      <c r="C42" s="25" t="s">
        <v>334</v>
      </c>
      <c r="D42" s="26" t="s">
        <v>100</v>
      </c>
      <c r="E42" s="27">
        <v>0.03</v>
      </c>
      <c r="F42" s="211"/>
      <c r="G42" s="212"/>
      <c r="H42" s="146"/>
      <c r="I42" s="161"/>
      <c r="K42" s="28">
        <f t="shared" si="1"/>
        <v>0.03</v>
      </c>
    </row>
    <row r="43" spans="1:11" ht="56.25" customHeight="1">
      <c r="A43" s="23">
        <f t="shared" si="0"/>
        <v>22</v>
      </c>
      <c r="B43" s="24" t="s">
        <v>251</v>
      </c>
      <c r="C43" s="25" t="s">
        <v>293</v>
      </c>
      <c r="D43" s="23" t="s">
        <v>100</v>
      </c>
      <c r="E43" s="27">
        <v>2.17</v>
      </c>
      <c r="F43" s="211"/>
      <c r="G43" s="212"/>
      <c r="H43" s="146"/>
      <c r="I43" s="161"/>
      <c r="K43" s="28">
        <f t="shared" si="1"/>
        <v>2.17</v>
      </c>
    </row>
    <row r="44" spans="1:11" ht="56.25" customHeight="1">
      <c r="A44" s="23">
        <f t="shared" si="0"/>
        <v>23</v>
      </c>
      <c r="B44" s="24" t="s">
        <v>229</v>
      </c>
      <c r="C44" s="25" t="s">
        <v>230</v>
      </c>
      <c r="D44" s="23" t="s">
        <v>100</v>
      </c>
      <c r="E44" s="27">
        <v>2.5499999999999998</v>
      </c>
      <c r="F44" s="211"/>
      <c r="G44" s="212"/>
      <c r="H44" s="146"/>
      <c r="I44" s="161"/>
      <c r="K44" s="28">
        <f t="shared" si="1"/>
        <v>2.5499999999999998</v>
      </c>
    </row>
    <row r="45" spans="1:11" ht="67.5" customHeight="1">
      <c r="A45" s="23">
        <f t="shared" si="0"/>
        <v>24</v>
      </c>
      <c r="B45" s="24" t="s">
        <v>0</v>
      </c>
      <c r="C45" s="25" t="s">
        <v>335</v>
      </c>
      <c r="D45" s="26" t="s">
        <v>233</v>
      </c>
      <c r="E45" s="27">
        <v>3.39</v>
      </c>
      <c r="F45" s="211"/>
      <c r="G45" s="212"/>
      <c r="H45" s="146"/>
      <c r="I45" s="161"/>
      <c r="K45" s="28">
        <f t="shared" si="1"/>
        <v>3.39</v>
      </c>
    </row>
    <row r="46" spans="1:11" ht="72" customHeight="1">
      <c r="A46" s="23">
        <f t="shared" si="0"/>
        <v>25</v>
      </c>
      <c r="B46" s="24" t="s">
        <v>556</v>
      </c>
      <c r="C46" s="25" t="s">
        <v>336</v>
      </c>
      <c r="D46" s="26" t="s">
        <v>234</v>
      </c>
      <c r="E46" s="27">
        <v>2.04</v>
      </c>
      <c r="F46" s="211"/>
      <c r="G46" s="212"/>
      <c r="H46" s="146"/>
      <c r="I46" s="161"/>
      <c r="K46" s="28">
        <f t="shared" si="1"/>
        <v>2.04</v>
      </c>
    </row>
    <row r="47" spans="1:11" ht="56.25" customHeight="1" thickBot="1">
      <c r="A47" s="23">
        <f t="shared" si="0"/>
        <v>26</v>
      </c>
      <c r="B47" s="31" t="s">
        <v>502</v>
      </c>
      <c r="C47" s="32" t="s">
        <v>500</v>
      </c>
      <c r="D47" s="33" t="s">
        <v>501</v>
      </c>
      <c r="E47" s="34">
        <v>75</v>
      </c>
      <c r="F47" s="213"/>
      <c r="G47" s="214"/>
      <c r="H47" s="147"/>
      <c r="I47" s="162"/>
      <c r="J47" s="35"/>
      <c r="K47" s="28">
        <f t="shared" si="1"/>
        <v>75</v>
      </c>
    </row>
    <row r="48" spans="1:11" s="40" customFormat="1" ht="24.95" customHeight="1" thickBot="1">
      <c r="A48" s="36"/>
      <c r="B48" s="37"/>
      <c r="C48" s="37"/>
      <c r="D48" s="36"/>
      <c r="E48" s="38"/>
      <c r="F48" s="38"/>
      <c r="G48" s="38"/>
      <c r="H48" s="38"/>
      <c r="I48" s="39"/>
    </row>
    <row r="49" spans="1:11" ht="30" customHeight="1" thickBot="1">
      <c r="A49" s="169" t="s">
        <v>283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1"/>
    </row>
    <row r="50" spans="1:11" ht="4.5" customHeight="1">
      <c r="A50" s="12"/>
      <c r="B50" s="13"/>
      <c r="C50" s="13"/>
      <c r="D50" s="13"/>
      <c r="E50" s="14"/>
      <c r="F50" s="14"/>
      <c r="G50" s="14"/>
      <c r="H50" s="14"/>
    </row>
    <row r="51" spans="1:11" ht="99.75" customHeight="1" thickBot="1">
      <c r="A51" s="15" t="s">
        <v>203</v>
      </c>
      <c r="B51" s="15" t="s">
        <v>176</v>
      </c>
      <c r="C51" s="15" t="s">
        <v>281</v>
      </c>
      <c r="D51" s="15" t="s">
        <v>99</v>
      </c>
      <c r="E51" s="15" t="s">
        <v>571</v>
      </c>
      <c r="F51" s="15" t="str">
        <f>F21</f>
        <v>Specificare se si offre un prodotto equivalente SI/NO</v>
      </c>
      <c r="G51" s="15" t="str">
        <f>G21</f>
        <v>Marca e modello equivalente offerto</v>
      </c>
      <c r="H51" s="16" t="s">
        <v>572</v>
      </c>
      <c r="I51" s="16" t="s">
        <v>573</v>
      </c>
      <c r="J51" s="17"/>
      <c r="K51" s="15" t="s">
        <v>574</v>
      </c>
    </row>
    <row r="52" spans="1:11" ht="50.1" customHeight="1">
      <c r="A52" s="30">
        <v>27</v>
      </c>
      <c r="B52" s="24" t="s">
        <v>41</v>
      </c>
      <c r="C52" s="25" t="s">
        <v>165</v>
      </c>
      <c r="D52" s="26" t="s">
        <v>100</v>
      </c>
      <c r="E52" s="41">
        <v>0.15</v>
      </c>
      <c r="F52" s="215"/>
      <c r="G52" s="215"/>
      <c r="H52" s="145">
        <v>0.17899999999999999</v>
      </c>
      <c r="I52" s="160"/>
      <c r="K52" s="42">
        <f>TRUNC((E52*(1-I$52)),2)</f>
        <v>0.15</v>
      </c>
    </row>
    <row r="53" spans="1:11" ht="50.1" customHeight="1">
      <c r="A53" s="30">
        <f>A52+1</f>
        <v>28</v>
      </c>
      <c r="B53" s="24" t="s">
        <v>2</v>
      </c>
      <c r="C53" s="25" t="s">
        <v>42</v>
      </c>
      <c r="D53" s="26" t="s">
        <v>100</v>
      </c>
      <c r="E53" s="41">
        <v>0.05</v>
      </c>
      <c r="F53" s="215"/>
      <c r="G53" s="215"/>
      <c r="H53" s="146"/>
      <c r="I53" s="161"/>
      <c r="K53" s="28">
        <f>TRUNC((E53*(1-I$52)),2)</f>
        <v>0.05</v>
      </c>
    </row>
    <row r="54" spans="1:11" ht="50.1" customHeight="1">
      <c r="A54" s="30">
        <f t="shared" ref="A54:A66" si="2">A53+1</f>
        <v>29</v>
      </c>
      <c r="B54" s="24" t="s">
        <v>83</v>
      </c>
      <c r="C54" s="25" t="s">
        <v>3</v>
      </c>
      <c r="D54" s="26" t="s">
        <v>100</v>
      </c>
      <c r="E54" s="41">
        <v>0.83</v>
      </c>
      <c r="F54" s="215"/>
      <c r="G54" s="215"/>
      <c r="H54" s="146"/>
      <c r="I54" s="161"/>
      <c r="K54" s="28">
        <f t="shared" ref="K54:K66" si="3">TRUNC((E54*(1-I$52)),2)</f>
        <v>0.83</v>
      </c>
    </row>
    <row r="55" spans="1:11" ht="50.1" customHeight="1">
      <c r="A55" s="30">
        <f t="shared" si="2"/>
        <v>30</v>
      </c>
      <c r="B55" s="24" t="s">
        <v>4</v>
      </c>
      <c r="C55" s="25" t="s">
        <v>5</v>
      </c>
      <c r="D55" s="26" t="s">
        <v>100</v>
      </c>
      <c r="E55" s="41">
        <v>1.28</v>
      </c>
      <c r="F55" s="215"/>
      <c r="G55" s="215"/>
      <c r="H55" s="146"/>
      <c r="I55" s="161"/>
      <c r="K55" s="28">
        <f t="shared" si="3"/>
        <v>1.28</v>
      </c>
    </row>
    <row r="56" spans="1:11" ht="50.1" customHeight="1">
      <c r="A56" s="23">
        <f t="shared" si="2"/>
        <v>31</v>
      </c>
      <c r="B56" s="24" t="s">
        <v>280</v>
      </c>
      <c r="C56" s="25" t="s">
        <v>339</v>
      </c>
      <c r="D56" s="26" t="s">
        <v>100</v>
      </c>
      <c r="E56" s="41">
        <v>0.28000000000000003</v>
      </c>
      <c r="F56" s="215"/>
      <c r="G56" s="215"/>
      <c r="H56" s="146"/>
      <c r="I56" s="161"/>
      <c r="K56" s="28">
        <f t="shared" si="3"/>
        <v>0.28000000000000003</v>
      </c>
    </row>
    <row r="57" spans="1:11" ht="50.1" customHeight="1">
      <c r="A57" s="30">
        <f t="shared" si="2"/>
        <v>32</v>
      </c>
      <c r="B57" s="24" t="s">
        <v>337</v>
      </c>
      <c r="C57" s="25" t="s">
        <v>337</v>
      </c>
      <c r="D57" s="26" t="s">
        <v>228</v>
      </c>
      <c r="E57" s="41">
        <v>0.28000000000000003</v>
      </c>
      <c r="F57" s="215"/>
      <c r="G57" s="215"/>
      <c r="H57" s="146"/>
      <c r="I57" s="161"/>
      <c r="K57" s="28">
        <f t="shared" si="3"/>
        <v>0.28000000000000003</v>
      </c>
    </row>
    <row r="58" spans="1:11" ht="50.1" customHeight="1">
      <c r="A58" s="30">
        <f t="shared" si="2"/>
        <v>33</v>
      </c>
      <c r="B58" s="24" t="s">
        <v>84</v>
      </c>
      <c r="C58" s="25" t="s">
        <v>85</v>
      </c>
      <c r="D58" s="26" t="s">
        <v>100</v>
      </c>
      <c r="E58" s="41">
        <v>0.24</v>
      </c>
      <c r="F58" s="215"/>
      <c r="G58" s="215"/>
      <c r="H58" s="146"/>
      <c r="I58" s="161"/>
      <c r="K58" s="28">
        <f t="shared" si="3"/>
        <v>0.24</v>
      </c>
    </row>
    <row r="59" spans="1:11" ht="50.1" customHeight="1">
      <c r="A59" s="30">
        <f t="shared" si="2"/>
        <v>34</v>
      </c>
      <c r="B59" s="24" t="s">
        <v>181</v>
      </c>
      <c r="C59" s="25" t="s">
        <v>87</v>
      </c>
      <c r="D59" s="26" t="s">
        <v>100</v>
      </c>
      <c r="E59" s="41">
        <v>0.24</v>
      </c>
      <c r="F59" s="215"/>
      <c r="G59" s="215"/>
      <c r="H59" s="146"/>
      <c r="I59" s="161"/>
      <c r="K59" s="28">
        <f t="shared" si="3"/>
        <v>0.24</v>
      </c>
    </row>
    <row r="60" spans="1:11" ht="50.1" customHeight="1">
      <c r="A60" s="30">
        <f t="shared" si="2"/>
        <v>35</v>
      </c>
      <c r="B60" s="24" t="s">
        <v>146</v>
      </c>
      <c r="C60" s="25" t="s">
        <v>86</v>
      </c>
      <c r="D60" s="26" t="s">
        <v>100</v>
      </c>
      <c r="E60" s="41">
        <v>0.76</v>
      </c>
      <c r="F60" s="215"/>
      <c r="G60" s="215"/>
      <c r="H60" s="146"/>
      <c r="I60" s="161"/>
      <c r="K60" s="28">
        <f t="shared" si="3"/>
        <v>0.76</v>
      </c>
    </row>
    <row r="61" spans="1:11" ht="50.1" customHeight="1">
      <c r="A61" s="30">
        <f t="shared" si="2"/>
        <v>36</v>
      </c>
      <c r="B61" s="24" t="s">
        <v>338</v>
      </c>
      <c r="C61" s="25" t="s">
        <v>340</v>
      </c>
      <c r="D61" s="26" t="s">
        <v>100</v>
      </c>
      <c r="E61" s="41">
        <v>2.57</v>
      </c>
      <c r="F61" s="215"/>
      <c r="G61" s="215"/>
      <c r="H61" s="146"/>
      <c r="I61" s="161"/>
      <c r="K61" s="28">
        <f t="shared" si="3"/>
        <v>2.57</v>
      </c>
    </row>
    <row r="62" spans="1:11" ht="50.1" customHeight="1">
      <c r="A62" s="30">
        <f t="shared" si="2"/>
        <v>37</v>
      </c>
      <c r="B62" s="24" t="s">
        <v>88</v>
      </c>
      <c r="C62" s="25" t="s">
        <v>1</v>
      </c>
      <c r="D62" s="26" t="s">
        <v>100</v>
      </c>
      <c r="E62" s="41">
        <v>1.28</v>
      </c>
      <c r="F62" s="215"/>
      <c r="G62" s="215"/>
      <c r="H62" s="146"/>
      <c r="I62" s="161"/>
      <c r="K62" s="28">
        <f t="shared" si="3"/>
        <v>1.28</v>
      </c>
    </row>
    <row r="63" spans="1:11" ht="42" customHeight="1">
      <c r="A63" s="30">
        <f t="shared" si="2"/>
        <v>38</v>
      </c>
      <c r="B63" s="24" t="s">
        <v>6</v>
      </c>
      <c r="C63" s="25" t="s">
        <v>7</v>
      </c>
      <c r="D63" s="26" t="s">
        <v>100</v>
      </c>
      <c r="E63" s="41">
        <v>0.76</v>
      </c>
      <c r="F63" s="215"/>
      <c r="G63" s="215"/>
      <c r="H63" s="146"/>
      <c r="I63" s="161"/>
      <c r="K63" s="28">
        <f t="shared" si="3"/>
        <v>0.76</v>
      </c>
    </row>
    <row r="64" spans="1:11" ht="50.1" customHeight="1">
      <c r="A64" s="30">
        <f t="shared" si="2"/>
        <v>39</v>
      </c>
      <c r="B64" s="24" t="s">
        <v>43</v>
      </c>
      <c r="C64" s="25" t="s">
        <v>279</v>
      </c>
      <c r="D64" s="23" t="s">
        <v>100</v>
      </c>
      <c r="E64" s="41">
        <v>1.02</v>
      </c>
      <c r="F64" s="215"/>
      <c r="G64" s="215"/>
      <c r="H64" s="146"/>
      <c r="I64" s="161"/>
      <c r="K64" s="28">
        <f t="shared" si="3"/>
        <v>1.02</v>
      </c>
    </row>
    <row r="65" spans="1:11" ht="42" customHeight="1">
      <c r="A65" s="30">
        <f t="shared" si="2"/>
        <v>40</v>
      </c>
      <c r="B65" s="24" t="s">
        <v>45</v>
      </c>
      <c r="C65" s="25" t="s">
        <v>44</v>
      </c>
      <c r="D65" s="26" t="s">
        <v>100</v>
      </c>
      <c r="E65" s="41">
        <v>0.64</v>
      </c>
      <c r="F65" s="215"/>
      <c r="G65" s="215"/>
      <c r="H65" s="146"/>
      <c r="I65" s="161"/>
      <c r="K65" s="28">
        <f t="shared" si="3"/>
        <v>0.64</v>
      </c>
    </row>
    <row r="66" spans="1:11" ht="42" customHeight="1" thickBot="1">
      <c r="A66" s="23">
        <f t="shared" si="2"/>
        <v>41</v>
      </c>
      <c r="B66" s="43" t="s">
        <v>487</v>
      </c>
      <c r="C66" s="32" t="s">
        <v>489</v>
      </c>
      <c r="D66" s="44" t="s">
        <v>486</v>
      </c>
      <c r="E66" s="45">
        <v>150</v>
      </c>
      <c r="F66" s="216"/>
      <c r="G66" s="217"/>
      <c r="H66" s="147"/>
      <c r="I66" s="162"/>
      <c r="J66" s="35"/>
      <c r="K66" s="28">
        <f t="shared" si="3"/>
        <v>150</v>
      </c>
    </row>
    <row r="67" spans="1:11" s="40" customFormat="1" ht="24.95" customHeight="1" thickBot="1">
      <c r="A67" s="36"/>
      <c r="B67" s="37"/>
      <c r="C67" s="37"/>
      <c r="D67" s="36"/>
      <c r="E67" s="38"/>
      <c r="F67" s="38"/>
      <c r="G67" s="38"/>
      <c r="H67" s="38"/>
      <c r="I67" s="39"/>
    </row>
    <row r="68" spans="1:11" ht="30" customHeight="1" thickBot="1">
      <c r="A68" s="169" t="s">
        <v>284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1"/>
    </row>
    <row r="69" spans="1:11" ht="4.5" customHeight="1">
      <c r="A69" s="12"/>
      <c r="B69" s="13"/>
      <c r="C69" s="13"/>
      <c r="D69" s="13"/>
      <c r="E69" s="14"/>
      <c r="F69" s="14"/>
      <c r="G69" s="14"/>
      <c r="H69" s="14"/>
    </row>
    <row r="70" spans="1:11" ht="99" customHeight="1" thickBot="1">
      <c r="A70" s="15" t="s">
        <v>203</v>
      </c>
      <c r="B70" s="15" t="s">
        <v>176</v>
      </c>
      <c r="C70" s="15" t="s">
        <v>281</v>
      </c>
      <c r="D70" s="15" t="s">
        <v>99</v>
      </c>
      <c r="E70" s="15" t="s">
        <v>571</v>
      </c>
      <c r="F70" s="15" t="s">
        <v>576</v>
      </c>
      <c r="G70" s="15" t="s">
        <v>591</v>
      </c>
      <c r="H70" s="16" t="s">
        <v>572</v>
      </c>
      <c r="I70" s="16" t="s">
        <v>573</v>
      </c>
      <c r="J70" s="17"/>
      <c r="K70" s="15" t="s">
        <v>574</v>
      </c>
    </row>
    <row r="71" spans="1:11" ht="50.1" customHeight="1">
      <c r="A71" s="23">
        <v>42</v>
      </c>
      <c r="B71" s="24" t="s">
        <v>71</v>
      </c>
      <c r="C71" s="25" t="s">
        <v>141</v>
      </c>
      <c r="D71" s="23" t="s">
        <v>100</v>
      </c>
      <c r="E71" s="46">
        <v>1.54</v>
      </c>
      <c r="F71" s="211"/>
      <c r="G71" s="211"/>
      <c r="H71" s="145">
        <v>5.4999999999999997E-3</v>
      </c>
      <c r="I71" s="160"/>
      <c r="K71" s="22">
        <f>TRUNC((E71*(1-I$71)),2)</f>
        <v>1.54</v>
      </c>
    </row>
    <row r="72" spans="1:11" ht="50.1" customHeight="1">
      <c r="A72" s="23">
        <f>+A71+1</f>
        <v>43</v>
      </c>
      <c r="B72" s="24" t="s">
        <v>73</v>
      </c>
      <c r="C72" s="25" t="s">
        <v>72</v>
      </c>
      <c r="D72" s="26" t="s">
        <v>100</v>
      </c>
      <c r="E72" s="46">
        <v>1.02</v>
      </c>
      <c r="F72" s="211"/>
      <c r="G72" s="211"/>
      <c r="H72" s="146"/>
      <c r="I72" s="161"/>
      <c r="K72" s="28">
        <f t="shared" ref="K72:K82" si="4">TRUNC((E72*(1-I$71)),2)</f>
        <v>1.02</v>
      </c>
    </row>
    <row r="73" spans="1:11" ht="50.1" customHeight="1">
      <c r="A73" s="23">
        <f t="shared" ref="A73:A82" si="5">+A72+1</f>
        <v>44</v>
      </c>
      <c r="B73" s="24" t="s">
        <v>104</v>
      </c>
      <c r="C73" s="25" t="s">
        <v>142</v>
      </c>
      <c r="D73" s="23" t="s">
        <v>100</v>
      </c>
      <c r="E73" s="46">
        <v>3.85</v>
      </c>
      <c r="F73" s="211"/>
      <c r="G73" s="211"/>
      <c r="H73" s="146"/>
      <c r="I73" s="161"/>
      <c r="K73" s="28">
        <f t="shared" si="4"/>
        <v>3.85</v>
      </c>
    </row>
    <row r="74" spans="1:11" ht="50.1" customHeight="1">
      <c r="A74" s="23">
        <f t="shared" si="5"/>
        <v>45</v>
      </c>
      <c r="B74" s="24" t="s">
        <v>8</v>
      </c>
      <c r="C74" s="25" t="s">
        <v>178</v>
      </c>
      <c r="D74" s="26" t="s">
        <v>100</v>
      </c>
      <c r="E74" s="46">
        <v>0.19</v>
      </c>
      <c r="F74" s="211"/>
      <c r="G74" s="211"/>
      <c r="H74" s="146"/>
      <c r="I74" s="161"/>
      <c r="K74" s="28">
        <f t="shared" si="4"/>
        <v>0.19</v>
      </c>
    </row>
    <row r="75" spans="1:11" ht="50.1" customHeight="1">
      <c r="A75" s="23">
        <f t="shared" si="5"/>
        <v>46</v>
      </c>
      <c r="B75" s="24" t="s">
        <v>182</v>
      </c>
      <c r="C75" s="25" t="s">
        <v>70</v>
      </c>
      <c r="D75" s="26" t="s">
        <v>105</v>
      </c>
      <c r="E75" s="46">
        <v>3.85</v>
      </c>
      <c r="F75" s="211"/>
      <c r="G75" s="211"/>
      <c r="H75" s="146"/>
      <c r="I75" s="161"/>
      <c r="K75" s="28">
        <f t="shared" si="4"/>
        <v>3.85</v>
      </c>
    </row>
    <row r="76" spans="1:11" ht="50.1" customHeight="1">
      <c r="A76" s="23">
        <f t="shared" si="5"/>
        <v>47</v>
      </c>
      <c r="B76" s="24" t="s">
        <v>183</v>
      </c>
      <c r="C76" s="25" t="s">
        <v>184</v>
      </c>
      <c r="D76" s="23" t="s">
        <v>105</v>
      </c>
      <c r="E76" s="46">
        <v>3.85</v>
      </c>
      <c r="F76" s="211"/>
      <c r="G76" s="211"/>
      <c r="H76" s="146"/>
      <c r="I76" s="161"/>
      <c r="K76" s="28">
        <f t="shared" si="4"/>
        <v>3.85</v>
      </c>
    </row>
    <row r="77" spans="1:11" ht="50.1" customHeight="1">
      <c r="A77" s="23">
        <f t="shared" si="5"/>
        <v>48</v>
      </c>
      <c r="B77" s="24" t="s">
        <v>46</v>
      </c>
      <c r="C77" s="25" t="s">
        <v>185</v>
      </c>
      <c r="D77" s="26" t="s">
        <v>9</v>
      </c>
      <c r="E77" s="46">
        <v>0.12</v>
      </c>
      <c r="F77" s="211"/>
      <c r="G77" s="211"/>
      <c r="H77" s="146"/>
      <c r="I77" s="161"/>
      <c r="K77" s="28">
        <f t="shared" si="4"/>
        <v>0.12</v>
      </c>
    </row>
    <row r="78" spans="1:11" ht="50.1" customHeight="1">
      <c r="A78" s="23">
        <f t="shared" si="5"/>
        <v>49</v>
      </c>
      <c r="B78" s="24" t="s">
        <v>47</v>
      </c>
      <c r="C78" s="25" t="s">
        <v>186</v>
      </c>
      <c r="D78" s="26" t="s">
        <v>106</v>
      </c>
      <c r="E78" s="46">
        <v>0.16</v>
      </c>
      <c r="F78" s="211"/>
      <c r="G78" s="211"/>
      <c r="H78" s="146"/>
      <c r="I78" s="161"/>
      <c r="K78" s="28">
        <f t="shared" si="4"/>
        <v>0.16</v>
      </c>
    </row>
    <row r="79" spans="1:11" ht="50.1" customHeight="1">
      <c r="A79" s="23">
        <f t="shared" si="5"/>
        <v>50</v>
      </c>
      <c r="B79" s="24" t="s">
        <v>48</v>
      </c>
      <c r="C79" s="25" t="s">
        <v>187</v>
      </c>
      <c r="D79" s="26" t="s">
        <v>106</v>
      </c>
      <c r="E79" s="46">
        <v>0.41</v>
      </c>
      <c r="F79" s="211"/>
      <c r="G79" s="211"/>
      <c r="H79" s="146"/>
      <c r="I79" s="161"/>
      <c r="K79" s="28">
        <f t="shared" si="4"/>
        <v>0.41</v>
      </c>
    </row>
    <row r="80" spans="1:11" ht="50.1" customHeight="1">
      <c r="A80" s="23">
        <f t="shared" si="5"/>
        <v>51</v>
      </c>
      <c r="B80" s="24" t="s">
        <v>107</v>
      </c>
      <c r="C80" s="25" t="s">
        <v>220</v>
      </c>
      <c r="D80" s="26" t="s">
        <v>103</v>
      </c>
      <c r="E80" s="46">
        <v>0.56000000000000005</v>
      </c>
      <c r="F80" s="211"/>
      <c r="G80" s="211"/>
      <c r="H80" s="146"/>
      <c r="I80" s="161"/>
      <c r="K80" s="28">
        <f t="shared" si="4"/>
        <v>0.56000000000000005</v>
      </c>
    </row>
    <row r="81" spans="1:11" ht="50.1" customHeight="1">
      <c r="A81" s="23">
        <f t="shared" si="5"/>
        <v>52</v>
      </c>
      <c r="B81" s="24" t="s">
        <v>107</v>
      </c>
      <c r="C81" s="25" t="s">
        <v>49</v>
      </c>
      <c r="D81" s="26" t="s">
        <v>103</v>
      </c>
      <c r="E81" s="46">
        <v>1.54</v>
      </c>
      <c r="F81" s="211"/>
      <c r="G81" s="211"/>
      <c r="H81" s="146"/>
      <c r="I81" s="161"/>
      <c r="K81" s="28">
        <f t="shared" si="4"/>
        <v>1.54</v>
      </c>
    </row>
    <row r="82" spans="1:11" ht="50.1" customHeight="1" thickBot="1">
      <c r="A82" s="23">
        <f t="shared" si="5"/>
        <v>53</v>
      </c>
      <c r="B82" s="24" t="s">
        <v>188</v>
      </c>
      <c r="C82" s="25" t="s">
        <v>219</v>
      </c>
      <c r="D82" s="23" t="s">
        <v>108</v>
      </c>
      <c r="E82" s="46">
        <v>0.45</v>
      </c>
      <c r="F82" s="211"/>
      <c r="G82" s="211"/>
      <c r="H82" s="147"/>
      <c r="I82" s="162"/>
      <c r="J82" s="35"/>
      <c r="K82" s="28">
        <f t="shared" si="4"/>
        <v>0.45</v>
      </c>
    </row>
    <row r="83" spans="1:11" s="40" customFormat="1" ht="24.95" customHeight="1" thickBot="1">
      <c r="A83" s="36"/>
      <c r="B83" s="37"/>
      <c r="C83" s="37"/>
      <c r="D83" s="36"/>
      <c r="E83" s="38"/>
      <c r="F83" s="38"/>
      <c r="G83" s="38"/>
      <c r="H83" s="38"/>
      <c r="I83" s="39"/>
    </row>
    <row r="84" spans="1:11" ht="30" customHeight="1" thickBot="1">
      <c r="A84" s="169" t="s">
        <v>285</v>
      </c>
      <c r="B84" s="170"/>
      <c r="C84" s="170"/>
      <c r="D84" s="170"/>
      <c r="E84" s="170"/>
      <c r="F84" s="170"/>
      <c r="G84" s="170"/>
      <c r="H84" s="170"/>
      <c r="I84" s="170"/>
      <c r="J84" s="170"/>
      <c r="K84" s="171"/>
    </row>
    <row r="85" spans="1:11" ht="3.75" customHeight="1">
      <c r="A85" s="12"/>
      <c r="B85" s="13"/>
      <c r="C85" s="13"/>
      <c r="D85" s="13"/>
      <c r="E85" s="14"/>
      <c r="F85" s="14"/>
      <c r="G85" s="14"/>
      <c r="H85" s="14"/>
    </row>
    <row r="86" spans="1:11" ht="99" customHeight="1" thickBot="1">
      <c r="A86" s="15" t="s">
        <v>203</v>
      </c>
      <c r="B86" s="15" t="s">
        <v>176</v>
      </c>
      <c r="C86" s="15" t="s">
        <v>281</v>
      </c>
      <c r="D86" s="15" t="s">
        <v>99</v>
      </c>
      <c r="E86" s="15" t="s">
        <v>571</v>
      </c>
      <c r="F86" s="15" t="s">
        <v>576</v>
      </c>
      <c r="G86" s="15" t="s">
        <v>591</v>
      </c>
      <c r="H86" s="16" t="s">
        <v>572</v>
      </c>
      <c r="I86" s="16" t="s">
        <v>573</v>
      </c>
      <c r="J86" s="17"/>
      <c r="K86" s="15" t="s">
        <v>574</v>
      </c>
    </row>
    <row r="87" spans="1:11" ht="50.1" customHeight="1">
      <c r="A87" s="30">
        <f>+A82+1</f>
        <v>54</v>
      </c>
      <c r="B87" s="24" t="s">
        <v>189</v>
      </c>
      <c r="C87" s="25" t="s">
        <v>190</v>
      </c>
      <c r="D87" s="23" t="s">
        <v>100</v>
      </c>
      <c r="E87" s="47">
        <v>0.14000000000000001</v>
      </c>
      <c r="F87" s="218"/>
      <c r="G87" s="218"/>
      <c r="H87" s="145">
        <v>1.47E-2</v>
      </c>
      <c r="I87" s="160"/>
      <c r="K87" s="48">
        <f>TRUNC((E87*(1-I$87)),2)</f>
        <v>0.14000000000000001</v>
      </c>
    </row>
    <row r="88" spans="1:11" ht="50.1" customHeight="1">
      <c r="A88" s="30">
        <f>+A87+1</f>
        <v>55</v>
      </c>
      <c r="B88" s="24" t="s">
        <v>191</v>
      </c>
      <c r="C88" s="25" t="s">
        <v>192</v>
      </c>
      <c r="D88" s="26" t="s">
        <v>100</v>
      </c>
      <c r="E88" s="47">
        <v>16.03</v>
      </c>
      <c r="F88" s="218"/>
      <c r="G88" s="218"/>
      <c r="H88" s="146"/>
      <c r="I88" s="161"/>
      <c r="K88" s="49">
        <f>TRUNC((E88*(1-I$87)),2)</f>
        <v>16.03</v>
      </c>
    </row>
    <row r="89" spans="1:11" ht="50.1" customHeight="1">
      <c r="A89" s="30">
        <f t="shared" ref="A89:A102" si="6">+A88+1</f>
        <v>56</v>
      </c>
      <c r="B89" s="24" t="s">
        <v>50</v>
      </c>
      <c r="C89" s="25" t="s">
        <v>109</v>
      </c>
      <c r="D89" s="26" t="s">
        <v>100</v>
      </c>
      <c r="E89" s="47">
        <v>5.13</v>
      </c>
      <c r="F89" s="218"/>
      <c r="G89" s="218"/>
      <c r="H89" s="146"/>
      <c r="I89" s="161"/>
      <c r="K89" s="49">
        <f t="shared" ref="K89:K102" si="7">TRUNC((E89*(1-I$87)),2)</f>
        <v>5.13</v>
      </c>
    </row>
    <row r="90" spans="1:11" ht="51.75" customHeight="1">
      <c r="A90" s="30">
        <f t="shared" si="6"/>
        <v>57</v>
      </c>
      <c r="B90" s="24" t="s">
        <v>341</v>
      </c>
      <c r="C90" s="25" t="s">
        <v>341</v>
      </c>
      <c r="D90" s="26" t="s">
        <v>100</v>
      </c>
      <c r="E90" s="47">
        <v>33.35</v>
      </c>
      <c r="F90" s="218"/>
      <c r="G90" s="218"/>
      <c r="H90" s="146"/>
      <c r="I90" s="161"/>
      <c r="K90" s="49">
        <f t="shared" si="7"/>
        <v>33.35</v>
      </c>
    </row>
    <row r="91" spans="1:11" ht="65.25" customHeight="1">
      <c r="A91" s="30">
        <f t="shared" si="6"/>
        <v>58</v>
      </c>
      <c r="B91" s="24" t="s">
        <v>194</v>
      </c>
      <c r="C91" s="25" t="s">
        <v>195</v>
      </c>
      <c r="D91" s="23" t="s">
        <v>100</v>
      </c>
      <c r="E91" s="47">
        <v>60.28</v>
      </c>
      <c r="F91" s="218"/>
      <c r="G91" s="218"/>
      <c r="H91" s="146"/>
      <c r="I91" s="161"/>
      <c r="K91" s="49">
        <f t="shared" si="7"/>
        <v>60.28</v>
      </c>
    </row>
    <row r="92" spans="1:11" ht="50.1" customHeight="1">
      <c r="A92" s="30">
        <f t="shared" si="6"/>
        <v>59</v>
      </c>
      <c r="B92" s="24" t="s">
        <v>342</v>
      </c>
      <c r="C92" s="25" t="s">
        <v>342</v>
      </c>
      <c r="D92" s="26" t="s">
        <v>10</v>
      </c>
      <c r="E92" s="47">
        <v>1.21</v>
      </c>
      <c r="F92" s="218"/>
      <c r="G92" s="218"/>
      <c r="H92" s="146"/>
      <c r="I92" s="161"/>
      <c r="K92" s="49">
        <f t="shared" si="7"/>
        <v>1.21</v>
      </c>
    </row>
    <row r="93" spans="1:11" ht="50.1" customHeight="1">
      <c r="A93" s="30">
        <f t="shared" si="6"/>
        <v>60</v>
      </c>
      <c r="B93" s="24" t="s">
        <v>343</v>
      </c>
      <c r="C93" s="25" t="s">
        <v>343</v>
      </c>
      <c r="D93" s="26" t="s">
        <v>10</v>
      </c>
      <c r="E93" s="47">
        <v>0.89</v>
      </c>
      <c r="F93" s="218"/>
      <c r="G93" s="218"/>
      <c r="H93" s="146"/>
      <c r="I93" s="161"/>
      <c r="K93" s="49">
        <f t="shared" si="7"/>
        <v>0.89</v>
      </c>
    </row>
    <row r="94" spans="1:11" ht="50.1" customHeight="1">
      <c r="A94" s="30">
        <f t="shared" si="6"/>
        <v>61</v>
      </c>
      <c r="B94" s="24" t="s">
        <v>344</v>
      </c>
      <c r="C94" s="25" t="s">
        <v>344</v>
      </c>
      <c r="D94" s="26" t="s">
        <v>10</v>
      </c>
      <c r="E94" s="47">
        <v>1.54</v>
      </c>
      <c r="F94" s="218"/>
      <c r="G94" s="218"/>
      <c r="H94" s="146"/>
      <c r="I94" s="161"/>
      <c r="K94" s="49">
        <f t="shared" si="7"/>
        <v>1.54</v>
      </c>
    </row>
    <row r="95" spans="1:11" ht="50.1" customHeight="1">
      <c r="A95" s="30">
        <f t="shared" si="6"/>
        <v>62</v>
      </c>
      <c r="B95" s="24" t="s">
        <v>345</v>
      </c>
      <c r="C95" s="25" t="s">
        <v>345</v>
      </c>
      <c r="D95" s="26" t="s">
        <v>10</v>
      </c>
      <c r="E95" s="47">
        <v>2.2999999999999998</v>
      </c>
      <c r="F95" s="218"/>
      <c r="G95" s="218"/>
      <c r="H95" s="146"/>
      <c r="I95" s="161"/>
      <c r="K95" s="49">
        <f t="shared" si="7"/>
        <v>2.2999999999999998</v>
      </c>
    </row>
    <row r="96" spans="1:11" ht="50.1" customHeight="1">
      <c r="A96" s="30">
        <f t="shared" si="6"/>
        <v>63</v>
      </c>
      <c r="B96" s="24" t="s">
        <v>51</v>
      </c>
      <c r="C96" s="25" t="s">
        <v>52</v>
      </c>
      <c r="D96" s="26" t="s">
        <v>10</v>
      </c>
      <c r="E96" s="50">
        <v>0.19</v>
      </c>
      <c r="F96" s="218"/>
      <c r="G96" s="218"/>
      <c r="H96" s="146"/>
      <c r="I96" s="161"/>
      <c r="K96" s="49">
        <f t="shared" si="7"/>
        <v>0.19</v>
      </c>
    </row>
    <row r="97" spans="1:11" ht="50.1" customHeight="1">
      <c r="A97" s="30">
        <f t="shared" si="6"/>
        <v>64</v>
      </c>
      <c r="B97" s="24" t="s">
        <v>196</v>
      </c>
      <c r="C97" s="25" t="s">
        <v>197</v>
      </c>
      <c r="D97" s="23" t="s">
        <v>10</v>
      </c>
      <c r="E97" s="47">
        <v>6.67</v>
      </c>
      <c r="F97" s="218"/>
      <c r="G97" s="218"/>
      <c r="H97" s="146"/>
      <c r="I97" s="161"/>
      <c r="K97" s="49">
        <f t="shared" si="7"/>
        <v>6.67</v>
      </c>
    </row>
    <row r="98" spans="1:11" ht="50.1" customHeight="1">
      <c r="A98" s="30">
        <f t="shared" si="6"/>
        <v>65</v>
      </c>
      <c r="B98" s="24" t="s">
        <v>53</v>
      </c>
      <c r="C98" s="25" t="s">
        <v>110</v>
      </c>
      <c r="D98" s="23" t="s">
        <v>100</v>
      </c>
      <c r="E98" s="47">
        <v>6.28</v>
      </c>
      <c r="F98" s="218"/>
      <c r="G98" s="218"/>
      <c r="H98" s="146"/>
      <c r="I98" s="161"/>
      <c r="K98" s="49">
        <f t="shared" si="7"/>
        <v>6.28</v>
      </c>
    </row>
    <row r="99" spans="1:11" ht="50.1" customHeight="1">
      <c r="A99" s="30">
        <f t="shared" si="6"/>
        <v>66</v>
      </c>
      <c r="B99" s="24" t="s">
        <v>12</v>
      </c>
      <c r="C99" s="25" t="s">
        <v>11</v>
      </c>
      <c r="D99" s="23" t="s">
        <v>100</v>
      </c>
      <c r="E99" s="47">
        <v>98.76</v>
      </c>
      <c r="F99" s="218"/>
      <c r="G99" s="218"/>
      <c r="H99" s="146"/>
      <c r="I99" s="161"/>
      <c r="K99" s="49">
        <f t="shared" si="7"/>
        <v>98.76</v>
      </c>
    </row>
    <row r="100" spans="1:11" ht="50.1" customHeight="1">
      <c r="A100" s="30">
        <f t="shared" si="6"/>
        <v>67</v>
      </c>
      <c r="B100" s="24" t="s">
        <v>198</v>
      </c>
      <c r="C100" s="25" t="s">
        <v>200</v>
      </c>
      <c r="D100" s="26" t="s">
        <v>100</v>
      </c>
      <c r="E100" s="47">
        <v>4.9000000000000004</v>
      </c>
      <c r="F100" s="218"/>
      <c r="G100" s="218"/>
      <c r="H100" s="146"/>
      <c r="I100" s="161"/>
      <c r="K100" s="49">
        <f t="shared" si="7"/>
        <v>4.9000000000000004</v>
      </c>
    </row>
    <row r="101" spans="1:11" ht="50.1" customHeight="1">
      <c r="A101" s="30">
        <f t="shared" si="6"/>
        <v>68</v>
      </c>
      <c r="B101" s="24" t="s">
        <v>346</v>
      </c>
      <c r="C101" s="25" t="s">
        <v>347</v>
      </c>
      <c r="D101" s="26" t="s">
        <v>100</v>
      </c>
      <c r="E101" s="47">
        <v>16.670000000000002</v>
      </c>
      <c r="F101" s="218"/>
      <c r="G101" s="218"/>
      <c r="H101" s="146"/>
      <c r="I101" s="161"/>
      <c r="K101" s="49">
        <f t="shared" si="7"/>
        <v>16.670000000000002</v>
      </c>
    </row>
    <row r="102" spans="1:11" ht="50.1" customHeight="1" thickBot="1">
      <c r="A102" s="30">
        <f t="shared" si="6"/>
        <v>69</v>
      </c>
      <c r="B102" s="24" t="s">
        <v>74</v>
      </c>
      <c r="C102" s="25" t="s">
        <v>13</v>
      </c>
      <c r="D102" s="26" t="s">
        <v>100</v>
      </c>
      <c r="E102" s="50">
        <v>5.13</v>
      </c>
      <c r="F102" s="218"/>
      <c r="G102" s="218"/>
      <c r="H102" s="147"/>
      <c r="I102" s="162"/>
      <c r="J102" s="35"/>
      <c r="K102" s="49">
        <f t="shared" si="7"/>
        <v>5.13</v>
      </c>
    </row>
    <row r="103" spans="1:11" s="40" customFormat="1" ht="24.95" customHeight="1">
      <c r="A103" s="36"/>
      <c r="B103" s="37"/>
      <c r="C103" s="37"/>
      <c r="D103" s="36"/>
      <c r="E103" s="38"/>
      <c r="F103" s="38"/>
      <c r="G103" s="38"/>
      <c r="H103" s="38"/>
      <c r="I103" s="39"/>
    </row>
    <row r="104" spans="1:11" ht="30" customHeight="1">
      <c r="A104" s="143" t="s">
        <v>300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</row>
    <row r="105" spans="1:11" ht="4.5" customHeight="1">
      <c r="A105" s="51"/>
      <c r="B105" s="52"/>
      <c r="C105" s="52"/>
      <c r="D105" s="52"/>
      <c r="E105" s="53"/>
      <c r="F105" s="14"/>
      <c r="G105" s="14"/>
      <c r="H105" s="14"/>
    </row>
    <row r="106" spans="1:11" ht="99" customHeight="1" thickBot="1">
      <c r="A106" s="15" t="s">
        <v>203</v>
      </c>
      <c r="B106" s="15" t="s">
        <v>176</v>
      </c>
      <c r="C106" s="15" t="s">
        <v>281</v>
      </c>
      <c r="D106" s="15" t="s">
        <v>99</v>
      </c>
      <c r="E106" s="15" t="s">
        <v>571</v>
      </c>
      <c r="F106" s="15" t="s">
        <v>576</v>
      </c>
      <c r="G106" s="15" t="s">
        <v>591</v>
      </c>
      <c r="H106" s="16" t="s">
        <v>572</v>
      </c>
      <c r="I106" s="16" t="s">
        <v>573</v>
      </c>
      <c r="J106" s="17"/>
      <c r="K106" s="15" t="s">
        <v>574</v>
      </c>
    </row>
    <row r="107" spans="1:11" ht="50.1" customHeight="1">
      <c r="A107" s="23">
        <v>70</v>
      </c>
      <c r="B107" s="24" t="s">
        <v>348</v>
      </c>
      <c r="C107" s="25" t="s">
        <v>16</v>
      </c>
      <c r="D107" s="26" t="s">
        <v>100</v>
      </c>
      <c r="E107" s="46">
        <v>0.98</v>
      </c>
      <c r="F107" s="211"/>
      <c r="G107" s="211"/>
      <c r="H107" s="145">
        <v>1.4800000000000001E-2</v>
      </c>
      <c r="I107" s="160"/>
      <c r="K107" s="48">
        <f>TRUNC((E107*(1-I$107)),2)</f>
        <v>0.98</v>
      </c>
    </row>
    <row r="108" spans="1:11" ht="50.1" customHeight="1">
      <c r="A108" s="23">
        <f>+A107+1</f>
        <v>71</v>
      </c>
      <c r="B108" s="24" t="s">
        <v>21</v>
      </c>
      <c r="C108" s="25" t="s">
        <v>22</v>
      </c>
      <c r="D108" s="26" t="s">
        <v>100</v>
      </c>
      <c r="E108" s="46">
        <v>1.31</v>
      </c>
      <c r="F108" s="211"/>
      <c r="G108" s="211"/>
      <c r="H108" s="146"/>
      <c r="I108" s="161"/>
      <c r="K108" s="49">
        <f>TRUNC((E108*(1-I$107)),2)</f>
        <v>1.31</v>
      </c>
    </row>
    <row r="109" spans="1:11" ht="50.1" customHeight="1">
      <c r="A109" s="23">
        <f t="shared" ref="A109:A132" si="8">+A108+1</f>
        <v>72</v>
      </c>
      <c r="B109" s="24" t="s">
        <v>89</v>
      </c>
      <c r="C109" s="25" t="s">
        <v>210</v>
      </c>
      <c r="D109" s="26" t="s">
        <v>100</v>
      </c>
      <c r="E109" s="46">
        <v>2.13</v>
      </c>
      <c r="F109" s="211"/>
      <c r="G109" s="211"/>
      <c r="H109" s="146"/>
      <c r="I109" s="161"/>
      <c r="K109" s="49">
        <f t="shared" ref="K109:K132" si="9">TRUNC((E109*(1-I$107)),2)</f>
        <v>2.13</v>
      </c>
    </row>
    <row r="110" spans="1:11" ht="50.1" customHeight="1">
      <c r="A110" s="23">
        <f t="shared" si="8"/>
        <v>73</v>
      </c>
      <c r="B110" s="24" t="s">
        <v>349</v>
      </c>
      <c r="C110" s="29" t="s">
        <v>361</v>
      </c>
      <c r="D110" s="26" t="s">
        <v>100</v>
      </c>
      <c r="E110" s="46">
        <v>5.13</v>
      </c>
      <c r="F110" s="211"/>
      <c r="G110" s="211"/>
      <c r="H110" s="146"/>
      <c r="I110" s="161"/>
      <c r="K110" s="49">
        <f t="shared" si="9"/>
        <v>5.13</v>
      </c>
    </row>
    <row r="111" spans="1:11" ht="39.950000000000003" customHeight="1">
      <c r="A111" s="23">
        <f t="shared" si="8"/>
        <v>74</v>
      </c>
      <c r="B111" s="24" t="s">
        <v>350</v>
      </c>
      <c r="C111" s="25" t="s">
        <v>350</v>
      </c>
      <c r="D111" s="26" t="s">
        <v>100</v>
      </c>
      <c r="E111" s="46">
        <v>3.85</v>
      </c>
      <c r="F111" s="211"/>
      <c r="G111" s="211"/>
      <c r="H111" s="146"/>
      <c r="I111" s="161"/>
      <c r="K111" s="49">
        <f t="shared" si="9"/>
        <v>3.85</v>
      </c>
    </row>
    <row r="112" spans="1:11" ht="50.1" customHeight="1">
      <c r="A112" s="23">
        <f t="shared" si="8"/>
        <v>75</v>
      </c>
      <c r="B112" s="24" t="s">
        <v>351</v>
      </c>
      <c r="C112" s="25" t="s">
        <v>362</v>
      </c>
      <c r="D112" s="26" t="s">
        <v>100</v>
      </c>
      <c r="E112" s="46">
        <v>4.3600000000000003</v>
      </c>
      <c r="F112" s="211"/>
      <c r="G112" s="211"/>
      <c r="H112" s="146"/>
      <c r="I112" s="161"/>
      <c r="K112" s="49">
        <f t="shared" si="9"/>
        <v>4.3600000000000003</v>
      </c>
    </row>
    <row r="113" spans="1:11" ht="50.1" customHeight="1">
      <c r="A113" s="23">
        <f t="shared" si="8"/>
        <v>76</v>
      </c>
      <c r="B113" s="24" t="s">
        <v>17</v>
      </c>
      <c r="C113" s="25" t="s">
        <v>90</v>
      </c>
      <c r="D113" s="26" t="s">
        <v>100</v>
      </c>
      <c r="E113" s="46">
        <v>0.94</v>
      </c>
      <c r="F113" s="211"/>
      <c r="G113" s="211"/>
      <c r="H113" s="146"/>
      <c r="I113" s="161"/>
      <c r="K113" s="49">
        <f t="shared" si="9"/>
        <v>0.94</v>
      </c>
    </row>
    <row r="114" spans="1:11" ht="50.1" customHeight="1">
      <c r="A114" s="23">
        <f t="shared" si="8"/>
        <v>77</v>
      </c>
      <c r="B114" s="24" t="s">
        <v>23</v>
      </c>
      <c r="C114" s="25" t="s">
        <v>91</v>
      </c>
      <c r="D114" s="26" t="s">
        <v>100</v>
      </c>
      <c r="E114" s="46">
        <v>0.31</v>
      </c>
      <c r="F114" s="211"/>
      <c r="G114" s="211"/>
      <c r="H114" s="146"/>
      <c r="I114" s="161"/>
      <c r="K114" s="49">
        <f t="shared" si="9"/>
        <v>0.31</v>
      </c>
    </row>
    <row r="115" spans="1:11" ht="50.1" customHeight="1">
      <c r="A115" s="23">
        <f t="shared" si="8"/>
        <v>78</v>
      </c>
      <c r="B115" s="24" t="s">
        <v>92</v>
      </c>
      <c r="C115" s="25" t="s">
        <v>93</v>
      </c>
      <c r="D115" s="23" t="s">
        <v>100</v>
      </c>
      <c r="E115" s="46">
        <v>1.28</v>
      </c>
      <c r="F115" s="211"/>
      <c r="G115" s="211"/>
      <c r="H115" s="146"/>
      <c r="I115" s="161"/>
      <c r="K115" s="49">
        <f t="shared" si="9"/>
        <v>1.28</v>
      </c>
    </row>
    <row r="116" spans="1:11" ht="50.1" customHeight="1">
      <c r="A116" s="23">
        <f t="shared" si="8"/>
        <v>79</v>
      </c>
      <c r="B116" s="24" t="s">
        <v>352</v>
      </c>
      <c r="C116" s="25" t="s">
        <v>352</v>
      </c>
      <c r="D116" s="23" t="s">
        <v>100</v>
      </c>
      <c r="E116" s="46">
        <v>2.57</v>
      </c>
      <c r="F116" s="211"/>
      <c r="G116" s="211"/>
      <c r="H116" s="146"/>
      <c r="I116" s="161"/>
      <c r="K116" s="49">
        <f t="shared" si="9"/>
        <v>2.57</v>
      </c>
    </row>
    <row r="117" spans="1:11" ht="50.1" customHeight="1">
      <c r="A117" s="23">
        <f t="shared" si="8"/>
        <v>80</v>
      </c>
      <c r="B117" s="24" t="s">
        <v>353</v>
      </c>
      <c r="C117" s="25" t="s">
        <v>353</v>
      </c>
      <c r="D117" s="23" t="s">
        <v>100</v>
      </c>
      <c r="E117" s="46">
        <v>2.95</v>
      </c>
      <c r="F117" s="211"/>
      <c r="G117" s="211"/>
      <c r="H117" s="146"/>
      <c r="I117" s="161"/>
      <c r="K117" s="49">
        <f t="shared" si="9"/>
        <v>2.95</v>
      </c>
    </row>
    <row r="118" spans="1:11" ht="50.1" customHeight="1">
      <c r="A118" s="23">
        <f t="shared" si="8"/>
        <v>81</v>
      </c>
      <c r="B118" s="24" t="s">
        <v>354</v>
      </c>
      <c r="C118" s="25" t="s">
        <v>354</v>
      </c>
      <c r="D118" s="23" t="s">
        <v>100</v>
      </c>
      <c r="E118" s="46">
        <v>3.85</v>
      </c>
      <c r="F118" s="211"/>
      <c r="G118" s="211"/>
      <c r="H118" s="146"/>
      <c r="I118" s="161"/>
      <c r="K118" s="49">
        <f t="shared" si="9"/>
        <v>3.85</v>
      </c>
    </row>
    <row r="119" spans="1:11" ht="50.1" customHeight="1">
      <c r="A119" s="23">
        <f t="shared" si="8"/>
        <v>82</v>
      </c>
      <c r="B119" s="24" t="s">
        <v>94</v>
      </c>
      <c r="C119" s="25" t="s">
        <v>95</v>
      </c>
      <c r="D119" s="23" t="s">
        <v>100</v>
      </c>
      <c r="E119" s="46">
        <v>2.57</v>
      </c>
      <c r="F119" s="211"/>
      <c r="G119" s="211"/>
      <c r="H119" s="146"/>
      <c r="I119" s="161"/>
      <c r="K119" s="49">
        <f t="shared" si="9"/>
        <v>2.57</v>
      </c>
    </row>
    <row r="120" spans="1:11" ht="50.1" customHeight="1">
      <c r="A120" s="23">
        <f t="shared" si="8"/>
        <v>83</v>
      </c>
      <c r="B120" s="24" t="s">
        <v>24</v>
      </c>
      <c r="C120" s="25" t="s">
        <v>213</v>
      </c>
      <c r="D120" s="23" t="s">
        <v>100</v>
      </c>
      <c r="E120" s="46">
        <v>1.54</v>
      </c>
      <c r="F120" s="211"/>
      <c r="G120" s="211"/>
      <c r="H120" s="146"/>
      <c r="I120" s="161"/>
      <c r="K120" s="49">
        <f t="shared" si="9"/>
        <v>1.54</v>
      </c>
    </row>
    <row r="121" spans="1:11" ht="50.1" customHeight="1">
      <c r="A121" s="23">
        <f t="shared" si="8"/>
        <v>84</v>
      </c>
      <c r="B121" s="24" t="s">
        <v>25</v>
      </c>
      <c r="C121" s="25" t="s">
        <v>214</v>
      </c>
      <c r="D121" s="23" t="s">
        <v>100</v>
      </c>
      <c r="E121" s="46">
        <v>3.85</v>
      </c>
      <c r="F121" s="211"/>
      <c r="G121" s="211"/>
      <c r="H121" s="146"/>
      <c r="I121" s="161"/>
      <c r="K121" s="49">
        <f t="shared" si="9"/>
        <v>3.85</v>
      </c>
    </row>
    <row r="122" spans="1:11" ht="50.1" customHeight="1">
      <c r="A122" s="23">
        <f t="shared" si="8"/>
        <v>85</v>
      </c>
      <c r="B122" s="24" t="s">
        <v>301</v>
      </c>
      <c r="C122" s="25" t="s">
        <v>557</v>
      </c>
      <c r="D122" s="26" t="s">
        <v>100</v>
      </c>
      <c r="E122" s="46">
        <v>2.57</v>
      </c>
      <c r="F122" s="211"/>
      <c r="G122" s="211"/>
      <c r="H122" s="146"/>
      <c r="I122" s="161"/>
      <c r="K122" s="49">
        <f t="shared" si="9"/>
        <v>2.57</v>
      </c>
    </row>
    <row r="123" spans="1:11" ht="39.950000000000003" customHeight="1">
      <c r="A123" s="23">
        <f t="shared" si="8"/>
        <v>86</v>
      </c>
      <c r="B123" s="24" t="s">
        <v>201</v>
      </c>
      <c r="C123" s="25" t="s">
        <v>167</v>
      </c>
      <c r="D123" s="26" t="s">
        <v>108</v>
      </c>
      <c r="E123" s="46">
        <v>11.41</v>
      </c>
      <c r="F123" s="211"/>
      <c r="G123" s="211"/>
      <c r="H123" s="146"/>
      <c r="I123" s="161"/>
      <c r="K123" s="49">
        <f t="shared" si="9"/>
        <v>11.41</v>
      </c>
    </row>
    <row r="124" spans="1:11" ht="50.1" customHeight="1">
      <c r="A124" s="23">
        <f t="shared" si="8"/>
        <v>87</v>
      </c>
      <c r="B124" s="24" t="s">
        <v>202</v>
      </c>
      <c r="C124" s="25" t="s">
        <v>175</v>
      </c>
      <c r="D124" s="26" t="s">
        <v>108</v>
      </c>
      <c r="E124" s="46">
        <v>5.64</v>
      </c>
      <c r="F124" s="211"/>
      <c r="G124" s="211"/>
      <c r="H124" s="146"/>
      <c r="I124" s="161"/>
      <c r="K124" s="49">
        <f t="shared" si="9"/>
        <v>5.64</v>
      </c>
    </row>
    <row r="125" spans="1:11" ht="50.1" customHeight="1">
      <c r="A125" s="23">
        <f t="shared" si="8"/>
        <v>88</v>
      </c>
      <c r="B125" s="24" t="s">
        <v>355</v>
      </c>
      <c r="C125" s="25" t="s">
        <v>355</v>
      </c>
      <c r="D125" s="26" t="s">
        <v>108</v>
      </c>
      <c r="E125" s="46">
        <v>83.37</v>
      </c>
      <c r="F125" s="211"/>
      <c r="G125" s="211"/>
      <c r="H125" s="146"/>
      <c r="I125" s="161"/>
      <c r="K125" s="49">
        <f t="shared" si="9"/>
        <v>83.37</v>
      </c>
    </row>
    <row r="126" spans="1:11" ht="50.1" customHeight="1">
      <c r="A126" s="23">
        <f t="shared" si="8"/>
        <v>89</v>
      </c>
      <c r="B126" s="24" t="s">
        <v>356</v>
      </c>
      <c r="C126" s="25" t="s">
        <v>356</v>
      </c>
      <c r="D126" s="26" t="s">
        <v>108</v>
      </c>
      <c r="E126" s="46">
        <v>61.56</v>
      </c>
      <c r="F126" s="211"/>
      <c r="G126" s="211"/>
      <c r="H126" s="146"/>
      <c r="I126" s="161"/>
      <c r="K126" s="49">
        <f t="shared" si="9"/>
        <v>61.56</v>
      </c>
    </row>
    <row r="127" spans="1:11" ht="50.1" customHeight="1">
      <c r="A127" s="23">
        <f t="shared" si="8"/>
        <v>90</v>
      </c>
      <c r="B127" s="24" t="s">
        <v>357</v>
      </c>
      <c r="C127" s="25" t="s">
        <v>357</v>
      </c>
      <c r="D127" s="26" t="s">
        <v>108</v>
      </c>
      <c r="E127" s="46">
        <v>50.02</v>
      </c>
      <c r="F127" s="211"/>
      <c r="G127" s="211"/>
      <c r="H127" s="146"/>
      <c r="I127" s="161"/>
      <c r="K127" s="49">
        <f t="shared" si="9"/>
        <v>50.02</v>
      </c>
    </row>
    <row r="128" spans="1:11" ht="50.1" customHeight="1">
      <c r="A128" s="23">
        <f t="shared" si="8"/>
        <v>91</v>
      </c>
      <c r="B128" s="24" t="s">
        <v>358</v>
      </c>
      <c r="C128" s="25" t="s">
        <v>358</v>
      </c>
      <c r="D128" s="26" t="s">
        <v>100</v>
      </c>
      <c r="E128" s="46">
        <v>102.61</v>
      </c>
      <c r="F128" s="211"/>
      <c r="G128" s="211"/>
      <c r="H128" s="146"/>
      <c r="I128" s="161"/>
      <c r="K128" s="49">
        <f t="shared" si="9"/>
        <v>102.61</v>
      </c>
    </row>
    <row r="129" spans="1:11" ht="50.1" customHeight="1">
      <c r="A129" s="23">
        <f t="shared" si="8"/>
        <v>92</v>
      </c>
      <c r="B129" s="24" t="s">
        <v>359</v>
      </c>
      <c r="C129" s="25" t="s">
        <v>359</v>
      </c>
      <c r="D129" s="26" t="s">
        <v>100</v>
      </c>
      <c r="E129" s="46">
        <v>74.39</v>
      </c>
      <c r="F129" s="211"/>
      <c r="G129" s="211"/>
      <c r="H129" s="146"/>
      <c r="I129" s="161"/>
      <c r="K129" s="49">
        <f t="shared" si="9"/>
        <v>74.39</v>
      </c>
    </row>
    <row r="130" spans="1:11" ht="50.1" customHeight="1">
      <c r="A130" s="23">
        <f t="shared" si="8"/>
        <v>93</v>
      </c>
      <c r="B130" s="24" t="s">
        <v>360</v>
      </c>
      <c r="C130" s="25" t="s">
        <v>363</v>
      </c>
      <c r="D130" s="26" t="s">
        <v>100</v>
      </c>
      <c r="E130" s="46">
        <v>32.07</v>
      </c>
      <c r="F130" s="211"/>
      <c r="G130" s="211"/>
      <c r="H130" s="146"/>
      <c r="I130" s="161"/>
      <c r="K130" s="49">
        <f t="shared" si="9"/>
        <v>32.07</v>
      </c>
    </row>
    <row r="131" spans="1:11" ht="50.1" customHeight="1">
      <c r="A131" s="23">
        <f t="shared" si="8"/>
        <v>94</v>
      </c>
      <c r="B131" s="24" t="s">
        <v>204</v>
      </c>
      <c r="C131" s="25" t="s">
        <v>67</v>
      </c>
      <c r="D131" s="26" t="s">
        <v>102</v>
      </c>
      <c r="E131" s="46">
        <v>4</v>
      </c>
      <c r="F131" s="211"/>
      <c r="G131" s="211"/>
      <c r="H131" s="146"/>
      <c r="I131" s="161"/>
      <c r="K131" s="49">
        <f t="shared" si="9"/>
        <v>4</v>
      </c>
    </row>
    <row r="132" spans="1:11" ht="50.1" customHeight="1" thickBot="1">
      <c r="A132" s="23">
        <f t="shared" si="8"/>
        <v>95</v>
      </c>
      <c r="B132" s="24" t="s">
        <v>204</v>
      </c>
      <c r="C132" s="25" t="s">
        <v>14</v>
      </c>
      <c r="D132" s="26" t="s">
        <v>15</v>
      </c>
      <c r="E132" s="46">
        <v>3.53</v>
      </c>
      <c r="F132" s="211"/>
      <c r="G132" s="211"/>
      <c r="H132" s="147"/>
      <c r="I132" s="162"/>
      <c r="J132" s="54"/>
      <c r="K132" s="49">
        <f t="shared" si="9"/>
        <v>3.53</v>
      </c>
    </row>
    <row r="133" spans="1:11" s="40" customFormat="1" ht="24.95" customHeight="1">
      <c r="A133" s="36"/>
      <c r="B133" s="37"/>
      <c r="C133" s="37"/>
      <c r="D133" s="36"/>
      <c r="E133" s="38"/>
      <c r="F133" s="38"/>
      <c r="G133" s="38"/>
      <c r="H133" s="38"/>
      <c r="I133" s="39"/>
    </row>
    <row r="134" spans="1:11" ht="30" customHeight="1">
      <c r="A134" s="143" t="s">
        <v>286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</row>
    <row r="135" spans="1:11" ht="4.5" customHeight="1">
      <c r="A135" s="51"/>
      <c r="B135" s="52"/>
      <c r="C135" s="52"/>
      <c r="D135" s="52"/>
      <c r="E135" s="53"/>
      <c r="F135" s="14"/>
      <c r="G135" s="14"/>
      <c r="H135" s="14"/>
    </row>
    <row r="136" spans="1:11" ht="99" customHeight="1" thickBot="1">
      <c r="A136" s="15" t="s">
        <v>203</v>
      </c>
      <c r="B136" s="15" t="s">
        <v>176</v>
      </c>
      <c r="C136" s="15" t="s">
        <v>281</v>
      </c>
      <c r="D136" s="15" t="s">
        <v>99</v>
      </c>
      <c r="E136" s="15" t="s">
        <v>571</v>
      </c>
      <c r="F136" s="15" t="s">
        <v>576</v>
      </c>
      <c r="G136" s="15" t="s">
        <v>591</v>
      </c>
      <c r="H136" s="16" t="s">
        <v>572</v>
      </c>
      <c r="I136" s="16" t="s">
        <v>573</v>
      </c>
      <c r="J136" s="17"/>
      <c r="K136" s="15" t="s">
        <v>574</v>
      </c>
    </row>
    <row r="137" spans="1:11" ht="50.1" customHeight="1">
      <c r="A137" s="23">
        <v>96</v>
      </c>
      <c r="B137" s="24" t="s">
        <v>364</v>
      </c>
      <c r="C137" s="25" t="s">
        <v>97</v>
      </c>
      <c r="D137" s="26" t="s">
        <v>100</v>
      </c>
      <c r="E137" s="55">
        <v>4.6100000000000003</v>
      </c>
      <c r="F137" s="211"/>
      <c r="G137" s="211"/>
      <c r="H137" s="145">
        <v>0.4718</v>
      </c>
      <c r="I137" s="160"/>
      <c r="K137" s="48">
        <f>TRUNC((E137*(1-I$137)),2)</f>
        <v>4.6100000000000003</v>
      </c>
    </row>
    <row r="138" spans="1:11" ht="50.1" customHeight="1">
      <c r="A138" s="30">
        <f>+A137+1</f>
        <v>97</v>
      </c>
      <c r="B138" s="24" t="s">
        <v>54</v>
      </c>
      <c r="C138" s="25" t="s">
        <v>55</v>
      </c>
      <c r="D138" s="26" t="s">
        <v>100</v>
      </c>
      <c r="E138" s="55">
        <v>2.17</v>
      </c>
      <c r="F138" s="211"/>
      <c r="G138" s="211"/>
      <c r="H138" s="146"/>
      <c r="I138" s="161"/>
      <c r="K138" s="49">
        <f t="shared" ref="K138:K173" si="10">TRUNC((E138*(1-I$137)),2)</f>
        <v>2.17</v>
      </c>
    </row>
    <row r="139" spans="1:11" ht="50.1" customHeight="1">
      <c r="A139" s="30">
        <f t="shared" ref="A139:A173" si="11">+A138+1</f>
        <v>98</v>
      </c>
      <c r="B139" s="24" t="s">
        <v>154</v>
      </c>
      <c r="C139" s="25" t="s">
        <v>98</v>
      </c>
      <c r="D139" s="26" t="s">
        <v>100</v>
      </c>
      <c r="E139" s="55">
        <v>3.2</v>
      </c>
      <c r="F139" s="211"/>
      <c r="G139" s="211"/>
      <c r="H139" s="146"/>
      <c r="I139" s="161"/>
      <c r="K139" s="49">
        <f t="shared" si="10"/>
        <v>3.2</v>
      </c>
    </row>
    <row r="140" spans="1:11" ht="50.1" customHeight="1">
      <c r="A140" s="30">
        <f t="shared" si="11"/>
        <v>99</v>
      </c>
      <c r="B140" s="24" t="s">
        <v>75</v>
      </c>
      <c r="C140" s="25" t="s">
        <v>215</v>
      </c>
      <c r="D140" s="26" t="s">
        <v>100</v>
      </c>
      <c r="E140" s="55">
        <v>15.39</v>
      </c>
      <c r="F140" s="211"/>
      <c r="G140" s="211"/>
      <c r="H140" s="146"/>
      <c r="I140" s="161"/>
      <c r="K140" s="49">
        <f t="shared" si="10"/>
        <v>15.39</v>
      </c>
    </row>
    <row r="141" spans="1:11" ht="50.1" customHeight="1">
      <c r="A141" s="30">
        <f t="shared" si="11"/>
        <v>100</v>
      </c>
      <c r="B141" s="24" t="s">
        <v>155</v>
      </c>
      <c r="C141" s="25" t="s">
        <v>216</v>
      </c>
      <c r="D141" s="26" t="s">
        <v>100</v>
      </c>
      <c r="E141" s="55">
        <v>0.89</v>
      </c>
      <c r="F141" s="211"/>
      <c r="G141" s="211"/>
      <c r="H141" s="146"/>
      <c r="I141" s="161"/>
      <c r="K141" s="49">
        <f t="shared" si="10"/>
        <v>0.89</v>
      </c>
    </row>
    <row r="142" spans="1:11" ht="50.1" customHeight="1">
      <c r="A142" s="30">
        <f t="shared" si="11"/>
        <v>101</v>
      </c>
      <c r="B142" s="24" t="s">
        <v>217</v>
      </c>
      <c r="C142" s="25" t="s">
        <v>218</v>
      </c>
      <c r="D142" s="26" t="s">
        <v>239</v>
      </c>
      <c r="E142" s="55">
        <v>4.0599999999999996</v>
      </c>
      <c r="F142" s="211"/>
      <c r="G142" s="211"/>
      <c r="H142" s="146"/>
      <c r="I142" s="161"/>
      <c r="K142" s="49">
        <f t="shared" si="10"/>
        <v>4.0599999999999996</v>
      </c>
    </row>
    <row r="143" spans="1:11" ht="50.1" customHeight="1">
      <c r="A143" s="30">
        <f t="shared" si="11"/>
        <v>102</v>
      </c>
      <c r="B143" s="24" t="s">
        <v>56</v>
      </c>
      <c r="C143" s="25" t="s">
        <v>240</v>
      </c>
      <c r="D143" s="26" t="s">
        <v>239</v>
      </c>
      <c r="E143" s="55">
        <v>0.21</v>
      </c>
      <c r="F143" s="211"/>
      <c r="G143" s="211"/>
      <c r="H143" s="146"/>
      <c r="I143" s="161"/>
      <c r="K143" s="49">
        <f t="shared" si="10"/>
        <v>0.21</v>
      </c>
    </row>
    <row r="144" spans="1:11" ht="50.1" customHeight="1">
      <c r="A144" s="30">
        <f t="shared" si="11"/>
        <v>103</v>
      </c>
      <c r="B144" s="24" t="s">
        <v>365</v>
      </c>
      <c r="C144" s="25" t="s">
        <v>365</v>
      </c>
      <c r="D144" s="26" t="s">
        <v>100</v>
      </c>
      <c r="E144" s="55">
        <v>2.57</v>
      </c>
      <c r="F144" s="211"/>
      <c r="G144" s="211"/>
      <c r="H144" s="146"/>
      <c r="I144" s="161"/>
      <c r="K144" s="49">
        <f t="shared" si="10"/>
        <v>2.57</v>
      </c>
    </row>
    <row r="145" spans="1:11" ht="50.1" customHeight="1">
      <c r="A145" s="30">
        <f t="shared" si="11"/>
        <v>104</v>
      </c>
      <c r="B145" s="24" t="s">
        <v>174</v>
      </c>
      <c r="C145" s="25" t="s">
        <v>136</v>
      </c>
      <c r="D145" s="26" t="s">
        <v>100</v>
      </c>
      <c r="E145" s="55">
        <v>0.51</v>
      </c>
      <c r="F145" s="211"/>
      <c r="G145" s="211"/>
      <c r="H145" s="146"/>
      <c r="I145" s="161"/>
      <c r="K145" s="49">
        <f t="shared" si="10"/>
        <v>0.51</v>
      </c>
    </row>
    <row r="146" spans="1:11" ht="50.1" customHeight="1">
      <c r="A146" s="30">
        <f t="shared" si="11"/>
        <v>105</v>
      </c>
      <c r="B146" s="24" t="s">
        <v>174</v>
      </c>
      <c r="C146" s="25" t="s">
        <v>137</v>
      </c>
      <c r="D146" s="26" t="s">
        <v>100</v>
      </c>
      <c r="E146" s="55">
        <v>0.51</v>
      </c>
      <c r="F146" s="211"/>
      <c r="G146" s="211"/>
      <c r="H146" s="146"/>
      <c r="I146" s="161"/>
      <c r="K146" s="49">
        <f t="shared" si="10"/>
        <v>0.51</v>
      </c>
    </row>
    <row r="147" spans="1:11" ht="50.1" customHeight="1">
      <c r="A147" s="30">
        <f t="shared" si="11"/>
        <v>106</v>
      </c>
      <c r="B147" s="24" t="s">
        <v>222</v>
      </c>
      <c r="C147" s="56" t="s">
        <v>135</v>
      </c>
      <c r="D147" s="26" t="s">
        <v>100</v>
      </c>
      <c r="E147" s="55">
        <v>1.22</v>
      </c>
      <c r="F147" s="211"/>
      <c r="G147" s="211"/>
      <c r="H147" s="146"/>
      <c r="I147" s="161"/>
      <c r="K147" s="49">
        <f t="shared" si="10"/>
        <v>1.22</v>
      </c>
    </row>
    <row r="148" spans="1:11" ht="50.1" customHeight="1">
      <c r="A148" s="30">
        <f t="shared" si="11"/>
        <v>107</v>
      </c>
      <c r="B148" s="24" t="s">
        <v>156</v>
      </c>
      <c r="C148" s="56" t="s">
        <v>275</v>
      </c>
      <c r="D148" s="26" t="s">
        <v>100</v>
      </c>
      <c r="E148" s="55">
        <v>0.2</v>
      </c>
      <c r="F148" s="211"/>
      <c r="G148" s="211"/>
      <c r="H148" s="146"/>
      <c r="I148" s="161"/>
      <c r="K148" s="49">
        <f t="shared" si="10"/>
        <v>0.2</v>
      </c>
    </row>
    <row r="149" spans="1:11" ht="50.1" customHeight="1">
      <c r="A149" s="30">
        <f t="shared" si="11"/>
        <v>108</v>
      </c>
      <c r="B149" s="24" t="s">
        <v>30</v>
      </c>
      <c r="C149" s="56" t="s">
        <v>31</v>
      </c>
      <c r="D149" s="26" t="s">
        <v>100</v>
      </c>
      <c r="E149" s="55">
        <v>0.15</v>
      </c>
      <c r="F149" s="211"/>
      <c r="G149" s="211"/>
      <c r="H149" s="146"/>
      <c r="I149" s="161"/>
      <c r="K149" s="49">
        <f t="shared" si="10"/>
        <v>0.15</v>
      </c>
    </row>
    <row r="150" spans="1:11" ht="50.1" customHeight="1">
      <c r="A150" s="23">
        <f t="shared" si="11"/>
        <v>109</v>
      </c>
      <c r="B150" s="31" t="s">
        <v>504</v>
      </c>
      <c r="C150" s="57" t="s">
        <v>503</v>
      </c>
      <c r="D150" s="33" t="s">
        <v>501</v>
      </c>
      <c r="E150" s="34">
        <v>25</v>
      </c>
      <c r="F150" s="213"/>
      <c r="G150" s="213"/>
      <c r="H150" s="146"/>
      <c r="I150" s="161"/>
      <c r="K150" s="49">
        <f t="shared" si="10"/>
        <v>25</v>
      </c>
    </row>
    <row r="151" spans="1:11" ht="50.1" customHeight="1">
      <c r="A151" s="23">
        <f t="shared" si="11"/>
        <v>110</v>
      </c>
      <c r="B151" s="31" t="s">
        <v>509</v>
      </c>
      <c r="C151" s="58" t="s">
        <v>505</v>
      </c>
      <c r="D151" s="33" t="s">
        <v>506</v>
      </c>
      <c r="E151" s="34">
        <v>75</v>
      </c>
      <c r="F151" s="213"/>
      <c r="G151" s="213"/>
      <c r="H151" s="146"/>
      <c r="I151" s="161"/>
      <c r="K151" s="49">
        <f t="shared" si="10"/>
        <v>75</v>
      </c>
    </row>
    <row r="152" spans="1:11" ht="50.1" customHeight="1">
      <c r="A152" s="23">
        <f t="shared" si="11"/>
        <v>111</v>
      </c>
      <c r="B152" s="31" t="s">
        <v>510</v>
      </c>
      <c r="C152" s="58" t="s">
        <v>507</v>
      </c>
      <c r="D152" s="33" t="s">
        <v>508</v>
      </c>
      <c r="E152" s="34">
        <v>85</v>
      </c>
      <c r="F152" s="213"/>
      <c r="G152" s="213"/>
      <c r="H152" s="146"/>
      <c r="I152" s="161"/>
      <c r="K152" s="49">
        <f t="shared" si="10"/>
        <v>85</v>
      </c>
    </row>
    <row r="153" spans="1:11" ht="50.1" customHeight="1">
      <c r="A153" s="23">
        <f t="shared" si="11"/>
        <v>112</v>
      </c>
      <c r="B153" s="31" t="s">
        <v>512</v>
      </c>
      <c r="C153" s="58" t="s">
        <v>511</v>
      </c>
      <c r="D153" s="33" t="s">
        <v>508</v>
      </c>
      <c r="E153" s="34">
        <v>125</v>
      </c>
      <c r="F153" s="213"/>
      <c r="G153" s="213"/>
      <c r="H153" s="146"/>
      <c r="I153" s="161"/>
      <c r="K153" s="49">
        <f t="shared" si="10"/>
        <v>125</v>
      </c>
    </row>
    <row r="154" spans="1:11" ht="50.1" customHeight="1">
      <c r="A154" s="23">
        <f t="shared" si="11"/>
        <v>113</v>
      </c>
      <c r="B154" s="31" t="s">
        <v>515</v>
      </c>
      <c r="C154" s="32" t="s">
        <v>513</v>
      </c>
      <c r="D154" s="33" t="s">
        <v>514</v>
      </c>
      <c r="E154" s="34">
        <v>150</v>
      </c>
      <c r="F154" s="213"/>
      <c r="G154" s="213"/>
      <c r="H154" s="146"/>
      <c r="I154" s="161"/>
      <c r="K154" s="49">
        <f t="shared" si="10"/>
        <v>150</v>
      </c>
    </row>
    <row r="155" spans="1:11" ht="50.1" customHeight="1">
      <c r="A155" s="23">
        <f t="shared" si="11"/>
        <v>114</v>
      </c>
      <c r="B155" s="31" t="s">
        <v>524</v>
      </c>
      <c r="C155" s="32" t="s">
        <v>516</v>
      </c>
      <c r="D155" s="33" t="s">
        <v>228</v>
      </c>
      <c r="E155" s="34">
        <v>15</v>
      </c>
      <c r="F155" s="213"/>
      <c r="G155" s="213"/>
      <c r="H155" s="146"/>
      <c r="I155" s="161"/>
      <c r="K155" s="49">
        <f t="shared" si="10"/>
        <v>15</v>
      </c>
    </row>
    <row r="156" spans="1:11" ht="50.1" customHeight="1">
      <c r="A156" s="23">
        <f t="shared" si="11"/>
        <v>115</v>
      </c>
      <c r="B156" s="31" t="s">
        <v>525</v>
      </c>
      <c r="C156" s="32" t="s">
        <v>517</v>
      </c>
      <c r="D156" s="33" t="s">
        <v>228</v>
      </c>
      <c r="E156" s="34">
        <v>24</v>
      </c>
      <c r="F156" s="213"/>
      <c r="G156" s="213"/>
      <c r="H156" s="146"/>
      <c r="I156" s="161"/>
      <c r="K156" s="49">
        <f t="shared" si="10"/>
        <v>24</v>
      </c>
    </row>
    <row r="157" spans="1:11" ht="50.1" customHeight="1">
      <c r="A157" s="23">
        <f t="shared" si="11"/>
        <v>116</v>
      </c>
      <c r="B157" s="59" t="s">
        <v>526</v>
      </c>
      <c r="C157" s="60" t="s">
        <v>518</v>
      </c>
      <c r="D157" s="61" t="s">
        <v>228</v>
      </c>
      <c r="E157" s="62">
        <v>30</v>
      </c>
      <c r="F157" s="213"/>
      <c r="G157" s="213"/>
      <c r="H157" s="146"/>
      <c r="I157" s="161"/>
      <c r="K157" s="49">
        <f t="shared" si="10"/>
        <v>30</v>
      </c>
    </row>
    <row r="158" spans="1:11" ht="50.1" customHeight="1">
      <c r="A158" s="23">
        <f t="shared" si="11"/>
        <v>117</v>
      </c>
      <c r="B158" s="59" t="s">
        <v>527</v>
      </c>
      <c r="C158" s="60" t="s">
        <v>519</v>
      </c>
      <c r="D158" s="61" t="s">
        <v>228</v>
      </c>
      <c r="E158" s="62">
        <v>40</v>
      </c>
      <c r="F158" s="213"/>
      <c r="G158" s="213"/>
      <c r="H158" s="146"/>
      <c r="I158" s="161"/>
      <c r="K158" s="49">
        <f t="shared" si="10"/>
        <v>40</v>
      </c>
    </row>
    <row r="159" spans="1:11" ht="50.1" customHeight="1">
      <c r="A159" s="23">
        <f t="shared" si="11"/>
        <v>118</v>
      </c>
      <c r="B159" s="59" t="s">
        <v>528</v>
      </c>
      <c r="C159" s="60" t="s">
        <v>521</v>
      </c>
      <c r="D159" s="61" t="s">
        <v>228</v>
      </c>
      <c r="E159" s="62">
        <v>50</v>
      </c>
      <c r="F159" s="213"/>
      <c r="G159" s="213"/>
      <c r="H159" s="146"/>
      <c r="I159" s="161"/>
      <c r="K159" s="49">
        <f t="shared" si="10"/>
        <v>50</v>
      </c>
    </row>
    <row r="160" spans="1:11" ht="50.1" customHeight="1">
      <c r="A160" s="23">
        <f t="shared" si="11"/>
        <v>119</v>
      </c>
      <c r="B160" s="59" t="s">
        <v>529</v>
      </c>
      <c r="C160" s="60" t="s">
        <v>523</v>
      </c>
      <c r="D160" s="61" t="s">
        <v>228</v>
      </c>
      <c r="E160" s="62">
        <v>50</v>
      </c>
      <c r="F160" s="213"/>
      <c r="G160" s="213"/>
      <c r="H160" s="146"/>
      <c r="I160" s="161"/>
      <c r="K160" s="49">
        <f t="shared" si="10"/>
        <v>50</v>
      </c>
    </row>
    <row r="161" spans="1:11" ht="50.1" customHeight="1">
      <c r="A161" s="23">
        <f t="shared" si="11"/>
        <v>120</v>
      </c>
      <c r="B161" s="59" t="s">
        <v>530</v>
      </c>
      <c r="C161" s="60" t="s">
        <v>531</v>
      </c>
      <c r="D161" s="61" t="s">
        <v>228</v>
      </c>
      <c r="E161" s="62">
        <v>100</v>
      </c>
      <c r="F161" s="213"/>
      <c r="G161" s="213"/>
      <c r="H161" s="146"/>
      <c r="I161" s="161"/>
      <c r="K161" s="49">
        <f t="shared" si="10"/>
        <v>100</v>
      </c>
    </row>
    <row r="162" spans="1:11" ht="50.1" customHeight="1">
      <c r="A162" s="23">
        <f t="shared" si="11"/>
        <v>121</v>
      </c>
      <c r="B162" s="59" t="s">
        <v>520</v>
      </c>
      <c r="C162" s="60" t="s">
        <v>532</v>
      </c>
      <c r="D162" s="61" t="s">
        <v>228</v>
      </c>
      <c r="E162" s="62">
        <v>200</v>
      </c>
      <c r="F162" s="213"/>
      <c r="G162" s="213"/>
      <c r="H162" s="146"/>
      <c r="I162" s="161"/>
      <c r="K162" s="49">
        <f t="shared" si="10"/>
        <v>200</v>
      </c>
    </row>
    <row r="163" spans="1:11" ht="50.1" customHeight="1">
      <c r="A163" s="23">
        <f t="shared" si="11"/>
        <v>122</v>
      </c>
      <c r="B163" s="59" t="s">
        <v>522</v>
      </c>
      <c r="C163" s="60" t="s">
        <v>533</v>
      </c>
      <c r="D163" s="61" t="s">
        <v>228</v>
      </c>
      <c r="E163" s="62">
        <v>200</v>
      </c>
      <c r="F163" s="213"/>
      <c r="G163" s="213"/>
      <c r="H163" s="146"/>
      <c r="I163" s="161"/>
      <c r="K163" s="49">
        <f t="shared" si="10"/>
        <v>200</v>
      </c>
    </row>
    <row r="164" spans="1:11" ht="50.1" customHeight="1">
      <c r="A164" s="23">
        <f t="shared" si="11"/>
        <v>123</v>
      </c>
      <c r="B164" s="59" t="s">
        <v>530</v>
      </c>
      <c r="C164" s="60" t="s">
        <v>534</v>
      </c>
      <c r="D164" s="61" t="s">
        <v>228</v>
      </c>
      <c r="E164" s="62">
        <v>300</v>
      </c>
      <c r="F164" s="213"/>
      <c r="G164" s="213"/>
      <c r="H164" s="146"/>
      <c r="I164" s="161"/>
      <c r="K164" s="49">
        <f t="shared" si="10"/>
        <v>300</v>
      </c>
    </row>
    <row r="165" spans="1:11" ht="50.1" customHeight="1">
      <c r="A165" s="23">
        <f t="shared" si="11"/>
        <v>124</v>
      </c>
      <c r="B165" s="59" t="s">
        <v>535</v>
      </c>
      <c r="C165" s="63" t="s">
        <v>536</v>
      </c>
      <c r="D165" s="61" t="s">
        <v>228</v>
      </c>
      <c r="E165" s="62">
        <v>130</v>
      </c>
      <c r="F165" s="213"/>
      <c r="G165" s="213"/>
      <c r="H165" s="146"/>
      <c r="I165" s="161"/>
      <c r="K165" s="49">
        <f t="shared" si="10"/>
        <v>130</v>
      </c>
    </row>
    <row r="166" spans="1:11" ht="50.1" customHeight="1">
      <c r="A166" s="23">
        <f t="shared" si="11"/>
        <v>125</v>
      </c>
      <c r="B166" s="59" t="s">
        <v>537</v>
      </c>
      <c r="C166" s="64" t="s">
        <v>538</v>
      </c>
      <c r="D166" s="61" t="s">
        <v>228</v>
      </c>
      <c r="E166" s="62">
        <v>50</v>
      </c>
      <c r="F166" s="213"/>
      <c r="G166" s="213"/>
      <c r="H166" s="146"/>
      <c r="I166" s="161"/>
      <c r="K166" s="49">
        <f t="shared" si="10"/>
        <v>50</v>
      </c>
    </row>
    <row r="167" spans="1:11" ht="50.1" customHeight="1">
      <c r="A167" s="23">
        <f t="shared" si="11"/>
        <v>126</v>
      </c>
      <c r="B167" s="59" t="s">
        <v>539</v>
      </c>
      <c r="C167" s="64" t="s">
        <v>540</v>
      </c>
      <c r="D167" s="61" t="s">
        <v>228</v>
      </c>
      <c r="E167" s="62">
        <v>50</v>
      </c>
      <c r="F167" s="213"/>
      <c r="G167" s="213"/>
      <c r="H167" s="146"/>
      <c r="I167" s="161"/>
      <c r="K167" s="49">
        <f t="shared" si="10"/>
        <v>50</v>
      </c>
    </row>
    <row r="168" spans="1:11" ht="50.1" customHeight="1">
      <c r="A168" s="23">
        <f t="shared" si="11"/>
        <v>127</v>
      </c>
      <c r="B168" s="59" t="s">
        <v>541</v>
      </c>
      <c r="C168" s="64" t="s">
        <v>542</v>
      </c>
      <c r="D168" s="61" t="s">
        <v>228</v>
      </c>
      <c r="E168" s="62">
        <v>30</v>
      </c>
      <c r="F168" s="213"/>
      <c r="G168" s="213"/>
      <c r="H168" s="146"/>
      <c r="I168" s="161"/>
      <c r="K168" s="49">
        <f t="shared" si="10"/>
        <v>30</v>
      </c>
    </row>
    <row r="169" spans="1:11" ht="50.1" customHeight="1">
      <c r="A169" s="23">
        <f t="shared" si="11"/>
        <v>128</v>
      </c>
      <c r="B169" s="59" t="s">
        <v>543</v>
      </c>
      <c r="C169" s="64" t="s">
        <v>544</v>
      </c>
      <c r="D169" s="65" t="s">
        <v>228</v>
      </c>
      <c r="E169" s="62">
        <v>30</v>
      </c>
      <c r="F169" s="213"/>
      <c r="G169" s="213"/>
      <c r="H169" s="146"/>
      <c r="I169" s="161"/>
      <c r="K169" s="49">
        <f t="shared" si="10"/>
        <v>30</v>
      </c>
    </row>
    <row r="170" spans="1:11" ht="50.1" customHeight="1">
      <c r="A170" s="23">
        <f t="shared" si="11"/>
        <v>129</v>
      </c>
      <c r="B170" s="59" t="s">
        <v>545</v>
      </c>
      <c r="C170" s="60" t="s">
        <v>546</v>
      </c>
      <c r="D170" s="61" t="s">
        <v>547</v>
      </c>
      <c r="E170" s="62">
        <v>100</v>
      </c>
      <c r="F170" s="213"/>
      <c r="G170" s="213"/>
      <c r="H170" s="146"/>
      <c r="I170" s="161"/>
      <c r="K170" s="49">
        <f t="shared" si="10"/>
        <v>100</v>
      </c>
    </row>
    <row r="171" spans="1:11" ht="50.1" customHeight="1">
      <c r="A171" s="23">
        <f t="shared" si="11"/>
        <v>130</v>
      </c>
      <c r="B171" s="66" t="s">
        <v>548</v>
      </c>
      <c r="C171" s="60" t="s">
        <v>549</v>
      </c>
      <c r="D171" s="65" t="s">
        <v>547</v>
      </c>
      <c r="E171" s="67">
        <v>100</v>
      </c>
      <c r="F171" s="219"/>
      <c r="G171" s="219"/>
      <c r="H171" s="146"/>
      <c r="I171" s="161"/>
      <c r="K171" s="49">
        <f t="shared" si="10"/>
        <v>100</v>
      </c>
    </row>
    <row r="172" spans="1:11" ht="50.1" customHeight="1">
      <c r="A172" s="23">
        <f t="shared" si="11"/>
        <v>131</v>
      </c>
      <c r="B172" s="68" t="s">
        <v>550</v>
      </c>
      <c r="C172" s="60" t="s">
        <v>551</v>
      </c>
      <c r="D172" s="65" t="s">
        <v>228</v>
      </c>
      <c r="E172" s="62">
        <v>40</v>
      </c>
      <c r="F172" s="213"/>
      <c r="G172" s="213"/>
      <c r="H172" s="146"/>
      <c r="I172" s="161"/>
      <c r="K172" s="49">
        <f t="shared" si="10"/>
        <v>40</v>
      </c>
    </row>
    <row r="173" spans="1:11" ht="50.1" customHeight="1" thickBot="1">
      <c r="A173" s="23">
        <f t="shared" si="11"/>
        <v>132</v>
      </c>
      <c r="B173" s="68" t="s">
        <v>552</v>
      </c>
      <c r="C173" s="65" t="s">
        <v>553</v>
      </c>
      <c r="D173" s="65" t="s">
        <v>228</v>
      </c>
      <c r="E173" s="62">
        <v>30</v>
      </c>
      <c r="F173" s="213"/>
      <c r="G173" s="213"/>
      <c r="H173" s="147"/>
      <c r="I173" s="162"/>
      <c r="J173" s="35"/>
      <c r="K173" s="49">
        <f t="shared" si="10"/>
        <v>30</v>
      </c>
    </row>
    <row r="174" spans="1:11" s="40" customFormat="1" ht="24.95" customHeight="1">
      <c r="A174" s="36"/>
      <c r="B174" s="37"/>
      <c r="C174" s="69"/>
      <c r="D174" s="36"/>
      <c r="E174" s="38"/>
      <c r="F174" s="38"/>
      <c r="G174" s="38"/>
      <c r="H174" s="38"/>
      <c r="I174" s="39"/>
    </row>
    <row r="175" spans="1:11" ht="30" customHeight="1">
      <c r="A175" s="143" t="s">
        <v>299</v>
      </c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</row>
    <row r="176" spans="1:11" ht="4.5" customHeight="1">
      <c r="A176" s="172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</row>
    <row r="177" spans="1:11" ht="99" customHeight="1" thickBot="1">
      <c r="A177" s="15" t="s">
        <v>203</v>
      </c>
      <c r="B177" s="15" t="s">
        <v>176</v>
      </c>
      <c r="C177" s="15" t="s">
        <v>281</v>
      </c>
      <c r="D177" s="15" t="s">
        <v>99</v>
      </c>
      <c r="E177" s="15" t="s">
        <v>571</v>
      </c>
      <c r="F177" s="15" t="s">
        <v>576</v>
      </c>
      <c r="G177" s="15" t="s">
        <v>591</v>
      </c>
      <c r="H177" s="16" t="s">
        <v>572</v>
      </c>
      <c r="I177" s="16" t="s">
        <v>573</v>
      </c>
      <c r="J177" s="17"/>
      <c r="K177" s="15" t="s">
        <v>574</v>
      </c>
    </row>
    <row r="178" spans="1:11" ht="50.1" customHeight="1">
      <c r="A178" s="30">
        <f>A173+1</f>
        <v>133</v>
      </c>
      <c r="B178" s="24" t="s">
        <v>35</v>
      </c>
      <c r="C178" s="25" t="s">
        <v>34</v>
      </c>
      <c r="D178" s="26" t="s">
        <v>112</v>
      </c>
      <c r="E178" s="27">
        <v>3.2</v>
      </c>
      <c r="F178" s="212"/>
      <c r="G178" s="212"/>
      <c r="H178" s="176">
        <v>4.0399999999999998E-2</v>
      </c>
      <c r="I178" s="148"/>
      <c r="K178" s="70">
        <f>TRUNC((E178*(1-I$178)),2)</f>
        <v>3.2</v>
      </c>
    </row>
    <row r="179" spans="1:11" ht="48" customHeight="1">
      <c r="A179" s="23">
        <f>A178+1</f>
        <v>134</v>
      </c>
      <c r="B179" s="24" t="s">
        <v>26</v>
      </c>
      <c r="C179" s="25" t="s">
        <v>28</v>
      </c>
      <c r="D179" s="26" t="s">
        <v>100</v>
      </c>
      <c r="E179" s="27">
        <v>0.38</v>
      </c>
      <c r="F179" s="212"/>
      <c r="G179" s="212"/>
      <c r="H179" s="177"/>
      <c r="I179" s="174"/>
      <c r="K179" s="71">
        <f t="shared" ref="K179:K205" si="12">TRUNC((E179*(1-I$178)),2)</f>
        <v>0.38</v>
      </c>
    </row>
    <row r="180" spans="1:11" ht="50.1" customHeight="1">
      <c r="A180" s="23">
        <f t="shared" ref="A180:A205" si="13">A179+1</f>
        <v>135</v>
      </c>
      <c r="B180" s="24" t="s">
        <v>27</v>
      </c>
      <c r="C180" s="25" t="s">
        <v>29</v>
      </c>
      <c r="D180" s="26" t="s">
        <v>100</v>
      </c>
      <c r="E180" s="27">
        <v>0.68</v>
      </c>
      <c r="F180" s="212"/>
      <c r="G180" s="212"/>
      <c r="H180" s="177"/>
      <c r="I180" s="174"/>
      <c r="K180" s="71">
        <f t="shared" si="12"/>
        <v>0.68</v>
      </c>
    </row>
    <row r="181" spans="1:11" ht="50.1" customHeight="1">
      <c r="A181" s="23">
        <f t="shared" si="13"/>
        <v>136</v>
      </c>
      <c r="B181" s="24" t="s">
        <v>366</v>
      </c>
      <c r="C181" s="25" t="s">
        <v>368</v>
      </c>
      <c r="D181" s="26" t="s">
        <v>100</v>
      </c>
      <c r="E181" s="27">
        <v>2.57</v>
      </c>
      <c r="F181" s="212"/>
      <c r="G181" s="212"/>
      <c r="H181" s="177"/>
      <c r="I181" s="174"/>
      <c r="K181" s="71">
        <f t="shared" si="12"/>
        <v>2.57</v>
      </c>
    </row>
    <row r="182" spans="1:11" ht="50.1" customHeight="1">
      <c r="A182" s="23">
        <f t="shared" si="13"/>
        <v>137</v>
      </c>
      <c r="B182" s="24" t="s">
        <v>367</v>
      </c>
      <c r="C182" s="25" t="s">
        <v>369</v>
      </c>
      <c r="D182" s="26" t="s">
        <v>100</v>
      </c>
      <c r="E182" s="27">
        <v>15.39</v>
      </c>
      <c r="F182" s="212"/>
      <c r="G182" s="212"/>
      <c r="H182" s="177"/>
      <c r="I182" s="174"/>
      <c r="K182" s="71">
        <f t="shared" si="12"/>
        <v>15.39</v>
      </c>
    </row>
    <row r="183" spans="1:11" ht="50.1" customHeight="1">
      <c r="A183" s="23">
        <f t="shared" si="13"/>
        <v>138</v>
      </c>
      <c r="B183" s="24" t="s">
        <v>65</v>
      </c>
      <c r="C183" s="25" t="s">
        <v>66</v>
      </c>
      <c r="D183" s="26" t="s">
        <v>100</v>
      </c>
      <c r="E183" s="27">
        <v>0.17</v>
      </c>
      <c r="F183" s="212"/>
      <c r="G183" s="212"/>
      <c r="H183" s="177"/>
      <c r="I183" s="174"/>
      <c r="K183" s="71">
        <f t="shared" si="12"/>
        <v>0.17</v>
      </c>
    </row>
    <row r="184" spans="1:11" ht="50.1" customHeight="1">
      <c r="A184" s="23">
        <f t="shared" si="13"/>
        <v>139</v>
      </c>
      <c r="B184" s="24" t="s">
        <v>114</v>
      </c>
      <c r="C184" s="25" t="s">
        <v>115</v>
      </c>
      <c r="D184" s="26" t="s">
        <v>100</v>
      </c>
      <c r="E184" s="27">
        <v>0.45</v>
      </c>
      <c r="F184" s="212"/>
      <c r="G184" s="212"/>
      <c r="H184" s="177"/>
      <c r="I184" s="174"/>
      <c r="K184" s="71">
        <f t="shared" si="12"/>
        <v>0.45</v>
      </c>
    </row>
    <row r="185" spans="1:11" s="40" customFormat="1" ht="54.75" customHeight="1">
      <c r="A185" s="23">
        <f t="shared" si="13"/>
        <v>140</v>
      </c>
      <c r="B185" s="24" t="s">
        <v>114</v>
      </c>
      <c r="C185" s="25" t="s">
        <v>116</v>
      </c>
      <c r="D185" s="26" t="s">
        <v>100</v>
      </c>
      <c r="E185" s="27">
        <v>0.45</v>
      </c>
      <c r="F185" s="212"/>
      <c r="G185" s="212"/>
      <c r="H185" s="177"/>
      <c r="I185" s="174"/>
      <c r="K185" s="71">
        <f t="shared" si="12"/>
        <v>0.45</v>
      </c>
    </row>
    <row r="186" spans="1:11" s="40" customFormat="1" ht="54.75" customHeight="1">
      <c r="A186" s="23">
        <f t="shared" si="13"/>
        <v>141</v>
      </c>
      <c r="B186" s="24" t="s">
        <v>117</v>
      </c>
      <c r="C186" s="25" t="s">
        <v>241</v>
      </c>
      <c r="D186" s="26" t="s">
        <v>100</v>
      </c>
      <c r="E186" s="27">
        <v>4.4800000000000004</v>
      </c>
      <c r="F186" s="212"/>
      <c r="G186" s="212"/>
      <c r="H186" s="177"/>
      <c r="I186" s="174"/>
      <c r="K186" s="71">
        <f t="shared" si="12"/>
        <v>4.4800000000000004</v>
      </c>
    </row>
    <row r="187" spans="1:11" ht="50.1" customHeight="1">
      <c r="A187" s="23">
        <f t="shared" si="13"/>
        <v>142</v>
      </c>
      <c r="B187" s="24" t="s">
        <v>166</v>
      </c>
      <c r="C187" s="25" t="s">
        <v>169</v>
      </c>
      <c r="D187" s="72" t="s">
        <v>100</v>
      </c>
      <c r="E187" s="27">
        <v>1.22</v>
      </c>
      <c r="F187" s="212"/>
      <c r="G187" s="212"/>
      <c r="H187" s="177"/>
      <c r="I187" s="174"/>
      <c r="K187" s="71">
        <f t="shared" si="12"/>
        <v>1.22</v>
      </c>
    </row>
    <row r="188" spans="1:11" ht="50.1" customHeight="1">
      <c r="A188" s="23">
        <f t="shared" si="13"/>
        <v>143</v>
      </c>
      <c r="B188" s="24" t="s">
        <v>162</v>
      </c>
      <c r="C188" s="25" t="s">
        <v>199</v>
      </c>
      <c r="D188" s="72" t="s">
        <v>100</v>
      </c>
      <c r="E188" s="27">
        <v>2.46</v>
      </c>
      <c r="F188" s="212"/>
      <c r="G188" s="212"/>
      <c r="H188" s="177"/>
      <c r="I188" s="174"/>
      <c r="K188" s="71">
        <f t="shared" si="12"/>
        <v>2.46</v>
      </c>
    </row>
    <row r="189" spans="1:11" ht="50.1" customHeight="1">
      <c r="A189" s="23">
        <f t="shared" si="13"/>
        <v>144</v>
      </c>
      <c r="B189" s="24" t="s">
        <v>32</v>
      </c>
      <c r="C189" s="25" t="s">
        <v>238</v>
      </c>
      <c r="D189" s="26" t="s">
        <v>100</v>
      </c>
      <c r="E189" s="27">
        <v>0.1</v>
      </c>
      <c r="F189" s="212"/>
      <c r="G189" s="212"/>
      <c r="H189" s="177"/>
      <c r="I189" s="174"/>
      <c r="K189" s="71">
        <f t="shared" si="12"/>
        <v>0.1</v>
      </c>
    </row>
    <row r="190" spans="1:11" s="40" customFormat="1" ht="52.5" customHeight="1">
      <c r="A190" s="23">
        <f t="shared" si="13"/>
        <v>145</v>
      </c>
      <c r="B190" s="24" t="s">
        <v>33</v>
      </c>
      <c r="C190" s="25" t="s">
        <v>68</v>
      </c>
      <c r="D190" s="26" t="s">
        <v>100</v>
      </c>
      <c r="E190" s="27">
        <v>0.19</v>
      </c>
      <c r="F190" s="212"/>
      <c r="G190" s="212"/>
      <c r="H190" s="177"/>
      <c r="I190" s="174"/>
      <c r="K190" s="71">
        <f t="shared" si="12"/>
        <v>0.19</v>
      </c>
    </row>
    <row r="191" spans="1:11" s="40" customFormat="1" ht="52.5" customHeight="1">
      <c r="A191" s="23">
        <f t="shared" si="13"/>
        <v>146</v>
      </c>
      <c r="B191" s="24" t="s">
        <v>33</v>
      </c>
      <c r="C191" s="25" t="s">
        <v>96</v>
      </c>
      <c r="D191" s="26" t="s">
        <v>100</v>
      </c>
      <c r="E191" s="27">
        <v>0.35</v>
      </c>
      <c r="F191" s="212"/>
      <c r="G191" s="212"/>
      <c r="H191" s="177"/>
      <c r="I191" s="174"/>
      <c r="K191" s="71">
        <f t="shared" si="12"/>
        <v>0.35</v>
      </c>
    </row>
    <row r="192" spans="1:11" s="40" customFormat="1" ht="52.5" customHeight="1">
      <c r="A192" s="23">
        <f t="shared" si="13"/>
        <v>147</v>
      </c>
      <c r="B192" s="24" t="s">
        <v>236</v>
      </c>
      <c r="C192" s="25" t="s">
        <v>237</v>
      </c>
      <c r="D192" s="72" t="s">
        <v>100</v>
      </c>
      <c r="E192" s="27">
        <v>12.83</v>
      </c>
      <c r="F192" s="212"/>
      <c r="G192" s="212"/>
      <c r="H192" s="177"/>
      <c r="I192" s="174"/>
      <c r="K192" s="71">
        <f t="shared" si="12"/>
        <v>12.83</v>
      </c>
    </row>
    <row r="193" spans="1:11" s="40" customFormat="1" ht="52.5" customHeight="1">
      <c r="A193" s="23">
        <f t="shared" si="13"/>
        <v>148</v>
      </c>
      <c r="B193" s="24" t="s">
        <v>306</v>
      </c>
      <c r="C193" s="25" t="s">
        <v>309</v>
      </c>
      <c r="D193" s="72" t="s">
        <v>100</v>
      </c>
      <c r="E193" s="27">
        <v>1.1399999999999999</v>
      </c>
      <c r="F193" s="212"/>
      <c r="G193" s="212"/>
      <c r="H193" s="177"/>
      <c r="I193" s="174"/>
      <c r="K193" s="71">
        <f t="shared" si="12"/>
        <v>1.1399999999999999</v>
      </c>
    </row>
    <row r="194" spans="1:11" s="40" customFormat="1" ht="52.5" customHeight="1">
      <c r="A194" s="23">
        <f t="shared" si="13"/>
        <v>149</v>
      </c>
      <c r="B194" s="24" t="s">
        <v>306</v>
      </c>
      <c r="C194" s="25" t="s">
        <v>307</v>
      </c>
      <c r="D194" s="72" t="s">
        <v>100</v>
      </c>
      <c r="E194" s="27">
        <v>0.83</v>
      </c>
      <c r="F194" s="212"/>
      <c r="G194" s="212"/>
      <c r="H194" s="177"/>
      <c r="I194" s="174"/>
      <c r="K194" s="71">
        <f t="shared" si="12"/>
        <v>0.83</v>
      </c>
    </row>
    <row r="195" spans="1:11" s="40" customFormat="1" ht="52.5" customHeight="1">
      <c r="A195" s="23">
        <f t="shared" si="13"/>
        <v>150</v>
      </c>
      <c r="B195" s="24" t="s">
        <v>306</v>
      </c>
      <c r="C195" s="25" t="s">
        <v>308</v>
      </c>
      <c r="D195" s="72" t="s">
        <v>100</v>
      </c>
      <c r="E195" s="27">
        <v>0.94</v>
      </c>
      <c r="F195" s="212"/>
      <c r="G195" s="212"/>
      <c r="H195" s="177"/>
      <c r="I195" s="174"/>
      <c r="K195" s="71">
        <f t="shared" si="12"/>
        <v>0.94</v>
      </c>
    </row>
    <row r="196" spans="1:11" s="40" customFormat="1" ht="52.5" customHeight="1">
      <c r="A196" s="23">
        <f t="shared" si="13"/>
        <v>151</v>
      </c>
      <c r="B196" s="24" t="s">
        <v>306</v>
      </c>
      <c r="C196" s="25" t="s">
        <v>370</v>
      </c>
      <c r="D196" s="72" t="s">
        <v>100</v>
      </c>
      <c r="E196" s="41">
        <v>0.89</v>
      </c>
      <c r="F196" s="215"/>
      <c r="G196" s="215"/>
      <c r="H196" s="177"/>
      <c r="I196" s="174"/>
      <c r="K196" s="71">
        <f t="shared" si="12"/>
        <v>0.89</v>
      </c>
    </row>
    <row r="197" spans="1:11" s="40" customFormat="1" ht="52.5" customHeight="1">
      <c r="A197" s="23">
        <f t="shared" si="13"/>
        <v>152</v>
      </c>
      <c r="B197" s="24" t="s">
        <v>143</v>
      </c>
      <c r="C197" s="25" t="s">
        <v>235</v>
      </c>
      <c r="D197" s="72" t="s">
        <v>100</v>
      </c>
      <c r="E197" s="41">
        <v>5.22</v>
      </c>
      <c r="F197" s="215"/>
      <c r="G197" s="215"/>
      <c r="H197" s="177"/>
      <c r="I197" s="174"/>
      <c r="K197" s="71">
        <f t="shared" si="12"/>
        <v>5.22</v>
      </c>
    </row>
    <row r="198" spans="1:11" s="40" customFormat="1" ht="52.5" customHeight="1">
      <c r="A198" s="23">
        <f t="shared" si="13"/>
        <v>153</v>
      </c>
      <c r="B198" s="24" t="s">
        <v>144</v>
      </c>
      <c r="C198" s="25" t="s">
        <v>179</v>
      </c>
      <c r="D198" s="72" t="s">
        <v>100</v>
      </c>
      <c r="E198" s="41">
        <v>2.2999999999999998</v>
      </c>
      <c r="F198" s="215"/>
      <c r="G198" s="215"/>
      <c r="H198" s="177"/>
      <c r="I198" s="174"/>
      <c r="K198" s="71">
        <f t="shared" si="12"/>
        <v>2.2999999999999998</v>
      </c>
    </row>
    <row r="199" spans="1:11" s="40" customFormat="1" ht="52.5" customHeight="1">
      <c r="A199" s="23">
        <f t="shared" si="13"/>
        <v>154</v>
      </c>
      <c r="B199" s="24" t="s">
        <v>145</v>
      </c>
      <c r="C199" s="25" t="s">
        <v>180</v>
      </c>
      <c r="D199" s="72" t="s">
        <v>100</v>
      </c>
      <c r="E199" s="41">
        <v>0.89</v>
      </c>
      <c r="F199" s="215"/>
      <c r="G199" s="215"/>
      <c r="H199" s="177"/>
      <c r="I199" s="174"/>
      <c r="K199" s="71">
        <f t="shared" si="12"/>
        <v>0.89</v>
      </c>
    </row>
    <row r="200" spans="1:11" s="40" customFormat="1" ht="52.5" customHeight="1">
      <c r="A200" s="23">
        <f t="shared" si="13"/>
        <v>155</v>
      </c>
      <c r="B200" s="43" t="s">
        <v>567</v>
      </c>
      <c r="C200" s="73" t="s">
        <v>568</v>
      </c>
      <c r="D200" s="74" t="s">
        <v>488</v>
      </c>
      <c r="E200" s="45">
        <v>30</v>
      </c>
      <c r="F200" s="216"/>
      <c r="G200" s="217"/>
      <c r="H200" s="177"/>
      <c r="I200" s="174"/>
      <c r="K200" s="71">
        <f t="shared" si="12"/>
        <v>30</v>
      </c>
    </row>
    <row r="201" spans="1:11" s="40" customFormat="1" ht="52.5" customHeight="1">
      <c r="A201" s="23">
        <f t="shared" si="13"/>
        <v>156</v>
      </c>
      <c r="B201" s="43" t="s">
        <v>569</v>
      </c>
      <c r="C201" s="73" t="s">
        <v>570</v>
      </c>
      <c r="D201" s="74" t="s">
        <v>488</v>
      </c>
      <c r="E201" s="45">
        <v>30</v>
      </c>
      <c r="F201" s="216"/>
      <c r="G201" s="217"/>
      <c r="H201" s="177"/>
      <c r="I201" s="174"/>
      <c r="K201" s="71">
        <f t="shared" si="12"/>
        <v>30</v>
      </c>
    </row>
    <row r="202" spans="1:11" s="40" customFormat="1" ht="52.5" customHeight="1">
      <c r="A202" s="23">
        <f t="shared" si="13"/>
        <v>157</v>
      </c>
      <c r="B202" s="43" t="s">
        <v>492</v>
      </c>
      <c r="C202" s="73" t="s">
        <v>490</v>
      </c>
      <c r="D202" s="74" t="s">
        <v>491</v>
      </c>
      <c r="E202" s="45">
        <v>30</v>
      </c>
      <c r="F202" s="216"/>
      <c r="G202" s="217"/>
      <c r="H202" s="177"/>
      <c r="I202" s="174"/>
      <c r="K202" s="71">
        <f t="shared" si="12"/>
        <v>30</v>
      </c>
    </row>
    <row r="203" spans="1:11" s="40" customFormat="1" ht="52.5" customHeight="1">
      <c r="A203" s="23">
        <f t="shared" si="13"/>
        <v>158</v>
      </c>
      <c r="B203" s="24" t="s">
        <v>496</v>
      </c>
      <c r="C203" s="25" t="s">
        <v>493</v>
      </c>
      <c r="D203" s="72" t="s">
        <v>491</v>
      </c>
      <c r="E203" s="75">
        <v>30</v>
      </c>
      <c r="F203" s="218"/>
      <c r="G203" s="215"/>
      <c r="H203" s="177"/>
      <c r="I203" s="174"/>
      <c r="K203" s="71">
        <f t="shared" si="12"/>
        <v>30</v>
      </c>
    </row>
    <row r="204" spans="1:11" s="40" customFormat="1" ht="52.5" customHeight="1">
      <c r="A204" s="23">
        <f t="shared" si="13"/>
        <v>159</v>
      </c>
      <c r="B204" s="43" t="s">
        <v>497</v>
      </c>
      <c r="C204" s="73" t="s">
        <v>494</v>
      </c>
      <c r="D204" s="74" t="s">
        <v>495</v>
      </c>
      <c r="E204" s="45">
        <v>25</v>
      </c>
      <c r="F204" s="216"/>
      <c r="G204" s="217"/>
      <c r="H204" s="177"/>
      <c r="I204" s="174"/>
      <c r="K204" s="71">
        <f t="shared" si="12"/>
        <v>25</v>
      </c>
    </row>
    <row r="205" spans="1:11" s="40" customFormat="1" ht="52.5" customHeight="1" thickBot="1">
      <c r="A205" s="23">
        <f t="shared" si="13"/>
        <v>160</v>
      </c>
      <c r="B205" s="43" t="s">
        <v>499</v>
      </c>
      <c r="C205" s="73" t="s">
        <v>498</v>
      </c>
      <c r="D205" s="74" t="s">
        <v>495</v>
      </c>
      <c r="E205" s="45">
        <v>40</v>
      </c>
      <c r="F205" s="216"/>
      <c r="G205" s="217"/>
      <c r="H205" s="178"/>
      <c r="I205" s="175"/>
      <c r="J205" s="35"/>
      <c r="K205" s="71">
        <f t="shared" si="12"/>
        <v>40</v>
      </c>
    </row>
    <row r="206" spans="1:11" s="40" customFormat="1" ht="24.95" customHeight="1">
      <c r="A206" s="36"/>
      <c r="B206" s="76"/>
      <c r="C206" s="69"/>
      <c r="D206" s="36"/>
      <c r="E206" s="38"/>
      <c r="F206" s="38"/>
      <c r="G206" s="38"/>
      <c r="H206" s="38"/>
      <c r="I206" s="39"/>
    </row>
    <row r="207" spans="1:11" ht="30" customHeight="1">
      <c r="A207" s="143" t="s">
        <v>287</v>
      </c>
      <c r="B207" s="144"/>
      <c r="C207" s="144"/>
      <c r="D207" s="144"/>
      <c r="E207" s="144"/>
      <c r="F207" s="144"/>
      <c r="G207" s="144"/>
      <c r="H207" s="144"/>
      <c r="I207" s="144"/>
      <c r="J207" s="144"/>
      <c r="K207" s="144"/>
    </row>
    <row r="208" spans="1:11" ht="3.75" customHeight="1">
      <c r="A208" s="51"/>
      <c r="B208" s="52"/>
      <c r="C208" s="52"/>
      <c r="D208" s="52"/>
      <c r="E208" s="53"/>
      <c r="F208" s="14"/>
      <c r="G208" s="14"/>
      <c r="H208" s="14"/>
    </row>
    <row r="209" spans="1:11" ht="99" customHeight="1" thickBot="1">
      <c r="A209" s="15" t="s">
        <v>203</v>
      </c>
      <c r="B209" s="15" t="s">
        <v>176</v>
      </c>
      <c r="C209" s="15" t="s">
        <v>281</v>
      </c>
      <c r="D209" s="15" t="s">
        <v>99</v>
      </c>
      <c r="E209" s="15" t="s">
        <v>571</v>
      </c>
      <c r="F209" s="15" t="s">
        <v>576</v>
      </c>
      <c r="G209" s="15" t="s">
        <v>591</v>
      </c>
      <c r="H209" s="16" t="s">
        <v>572</v>
      </c>
      <c r="I209" s="16" t="s">
        <v>573</v>
      </c>
      <c r="J209" s="17"/>
      <c r="K209" s="15" t="s">
        <v>574</v>
      </c>
    </row>
    <row r="210" spans="1:11" ht="50.1" customHeight="1">
      <c r="A210" s="23">
        <f>A205+1</f>
        <v>161</v>
      </c>
      <c r="B210" s="24" t="s">
        <v>371</v>
      </c>
      <c r="C210" s="25" t="s">
        <v>379</v>
      </c>
      <c r="D210" s="26" t="s">
        <v>113</v>
      </c>
      <c r="E210" s="77">
        <v>3.04</v>
      </c>
      <c r="F210" s="213"/>
      <c r="G210" s="214"/>
      <c r="H210" s="145">
        <v>2.76E-2</v>
      </c>
      <c r="I210" s="148"/>
      <c r="K210" s="48">
        <f>TRUNC((E210*(1-I$210)),2)</f>
        <v>3.04</v>
      </c>
    </row>
    <row r="211" spans="1:11" ht="50.1" customHeight="1">
      <c r="A211" s="23">
        <f t="shared" ref="A211:A219" si="14">+A210+1</f>
        <v>162</v>
      </c>
      <c r="B211" s="24" t="s">
        <v>372</v>
      </c>
      <c r="C211" s="25" t="s">
        <v>170</v>
      </c>
      <c r="D211" s="26" t="s">
        <v>113</v>
      </c>
      <c r="E211" s="77">
        <v>6.23</v>
      </c>
      <c r="F211" s="213"/>
      <c r="G211" s="214"/>
      <c r="H211" s="146"/>
      <c r="I211" s="149"/>
      <c r="K211" s="49">
        <f t="shared" ref="K211:K219" si="15">TRUNC((E211*(1-I$210)),2)</f>
        <v>6.23</v>
      </c>
    </row>
    <row r="212" spans="1:11" ht="51" customHeight="1">
      <c r="A212" s="23">
        <f t="shared" si="14"/>
        <v>163</v>
      </c>
      <c r="B212" s="24" t="s">
        <v>373</v>
      </c>
      <c r="C212" s="25" t="s">
        <v>168</v>
      </c>
      <c r="D212" s="26" t="s">
        <v>113</v>
      </c>
      <c r="E212" s="77">
        <v>3.12</v>
      </c>
      <c r="F212" s="213"/>
      <c r="G212" s="214"/>
      <c r="H212" s="146"/>
      <c r="I212" s="149"/>
      <c r="K212" s="49">
        <f t="shared" si="15"/>
        <v>3.12</v>
      </c>
    </row>
    <row r="213" spans="1:11" ht="56.25" customHeight="1">
      <c r="A213" s="23">
        <f t="shared" si="14"/>
        <v>164</v>
      </c>
      <c r="B213" s="24" t="s">
        <v>374</v>
      </c>
      <c r="C213" s="78" t="s">
        <v>380</v>
      </c>
      <c r="D213" s="26" t="s">
        <v>113</v>
      </c>
      <c r="E213" s="46">
        <v>4.87</v>
      </c>
      <c r="F213" s="211"/>
      <c r="G213" s="212"/>
      <c r="H213" s="146"/>
      <c r="I213" s="149"/>
      <c r="K213" s="49">
        <f t="shared" si="15"/>
        <v>4.87</v>
      </c>
    </row>
    <row r="214" spans="1:11" ht="69.95" customHeight="1">
      <c r="A214" s="30">
        <f t="shared" si="14"/>
        <v>165</v>
      </c>
      <c r="B214" s="24" t="s">
        <v>375</v>
      </c>
      <c r="C214" s="25" t="s">
        <v>221</v>
      </c>
      <c r="D214" s="26" t="s">
        <v>118</v>
      </c>
      <c r="E214" s="46">
        <v>4.3600000000000003</v>
      </c>
      <c r="F214" s="211"/>
      <c r="G214" s="212"/>
      <c r="H214" s="146"/>
      <c r="I214" s="149"/>
      <c r="K214" s="49">
        <f t="shared" si="15"/>
        <v>4.3600000000000003</v>
      </c>
    </row>
    <row r="215" spans="1:11" ht="50.1" customHeight="1">
      <c r="A215" s="30">
        <f t="shared" si="14"/>
        <v>166</v>
      </c>
      <c r="B215" s="24" t="s">
        <v>376</v>
      </c>
      <c r="C215" s="25" t="s">
        <v>317</v>
      </c>
      <c r="D215" s="26" t="s">
        <v>252</v>
      </c>
      <c r="E215" s="46">
        <v>4.3600000000000003</v>
      </c>
      <c r="F215" s="211"/>
      <c r="G215" s="212"/>
      <c r="H215" s="146"/>
      <c r="I215" s="149"/>
      <c r="K215" s="49">
        <f t="shared" si="15"/>
        <v>4.3600000000000003</v>
      </c>
    </row>
    <row r="216" spans="1:11" ht="50.1" customHeight="1">
      <c r="A216" s="30">
        <f t="shared" si="14"/>
        <v>167</v>
      </c>
      <c r="B216" s="24" t="s">
        <v>377</v>
      </c>
      <c r="C216" s="25" t="s">
        <v>377</v>
      </c>
      <c r="D216" s="26" t="s">
        <v>382</v>
      </c>
      <c r="E216" s="46">
        <v>32.07</v>
      </c>
      <c r="F216" s="211"/>
      <c r="G216" s="212"/>
      <c r="H216" s="146"/>
      <c r="I216" s="149"/>
      <c r="K216" s="49">
        <f t="shared" si="15"/>
        <v>32.07</v>
      </c>
    </row>
    <row r="217" spans="1:11" ht="69.95" customHeight="1">
      <c r="A217" s="30">
        <f t="shared" si="14"/>
        <v>168</v>
      </c>
      <c r="B217" s="24" t="s">
        <v>378</v>
      </c>
      <c r="C217" s="25" t="s">
        <v>381</v>
      </c>
      <c r="D217" s="26" t="s">
        <v>100</v>
      </c>
      <c r="E217" s="46">
        <v>46.17</v>
      </c>
      <c r="F217" s="211"/>
      <c r="G217" s="212"/>
      <c r="H217" s="146"/>
      <c r="I217" s="149"/>
      <c r="K217" s="49">
        <f t="shared" si="15"/>
        <v>46.17</v>
      </c>
    </row>
    <row r="218" spans="1:11" ht="50.1" customHeight="1">
      <c r="A218" s="30">
        <f t="shared" si="14"/>
        <v>169</v>
      </c>
      <c r="B218" s="24" t="s">
        <v>296</v>
      </c>
      <c r="C218" s="25" t="s">
        <v>294</v>
      </c>
      <c r="D218" s="26" t="s">
        <v>298</v>
      </c>
      <c r="E218" s="46">
        <v>16.670000000000002</v>
      </c>
      <c r="F218" s="211"/>
      <c r="G218" s="212"/>
      <c r="H218" s="146"/>
      <c r="I218" s="149"/>
      <c r="K218" s="49">
        <f t="shared" si="15"/>
        <v>16.670000000000002</v>
      </c>
    </row>
    <row r="219" spans="1:11" ht="50.1" customHeight="1" thickBot="1">
      <c r="A219" s="30">
        <f t="shared" si="14"/>
        <v>170</v>
      </c>
      <c r="B219" s="24" t="s">
        <v>296</v>
      </c>
      <c r="C219" s="25" t="s">
        <v>295</v>
      </c>
      <c r="D219" s="26" t="s">
        <v>297</v>
      </c>
      <c r="E219" s="46">
        <v>8.33</v>
      </c>
      <c r="F219" s="211"/>
      <c r="G219" s="212"/>
      <c r="H219" s="147"/>
      <c r="I219" s="150"/>
      <c r="J219" s="35"/>
      <c r="K219" s="49">
        <f t="shared" si="15"/>
        <v>8.33</v>
      </c>
    </row>
    <row r="220" spans="1:11" s="40" customFormat="1" ht="24.95" customHeight="1">
      <c r="A220" s="36"/>
      <c r="B220" s="37"/>
      <c r="C220" s="37"/>
      <c r="D220" s="36"/>
      <c r="E220" s="38"/>
      <c r="F220" s="38"/>
      <c r="G220" s="38"/>
      <c r="H220" s="38"/>
      <c r="I220" s="39">
        <v>3</v>
      </c>
    </row>
    <row r="221" spans="1:11" ht="30" customHeight="1">
      <c r="A221" s="143" t="s">
        <v>464</v>
      </c>
      <c r="B221" s="144"/>
      <c r="C221" s="144"/>
      <c r="D221" s="144"/>
      <c r="E221" s="144"/>
      <c r="F221" s="144"/>
      <c r="G221" s="144"/>
      <c r="H221" s="144"/>
      <c r="I221" s="144"/>
      <c r="J221" s="144"/>
      <c r="K221" s="144"/>
    </row>
    <row r="222" spans="1:11" ht="4.5" customHeight="1">
      <c r="A222" s="51"/>
      <c r="B222" s="52"/>
      <c r="C222" s="52"/>
      <c r="D222" s="52"/>
      <c r="E222" s="53"/>
      <c r="F222" s="14"/>
      <c r="G222" s="14"/>
      <c r="H222" s="14"/>
    </row>
    <row r="223" spans="1:11" ht="99" customHeight="1" thickBot="1">
      <c r="A223" s="15" t="s">
        <v>203</v>
      </c>
      <c r="B223" s="15" t="s">
        <v>176</v>
      </c>
      <c r="C223" s="15" t="s">
        <v>281</v>
      </c>
      <c r="D223" s="15" t="s">
        <v>99</v>
      </c>
      <c r="E223" s="15" t="s">
        <v>571</v>
      </c>
      <c r="F223" s="15" t="s">
        <v>576</v>
      </c>
      <c r="G223" s="15" t="s">
        <v>591</v>
      </c>
      <c r="H223" s="16" t="s">
        <v>572</v>
      </c>
      <c r="I223" s="16" t="s">
        <v>573</v>
      </c>
      <c r="J223" s="17"/>
      <c r="K223" s="15" t="s">
        <v>574</v>
      </c>
    </row>
    <row r="224" spans="1:11" ht="50.1" customHeight="1">
      <c r="A224" s="30">
        <f>A219+1</f>
        <v>171</v>
      </c>
      <c r="B224" s="24" t="s">
        <v>80</v>
      </c>
      <c r="C224" s="25" t="s">
        <v>273</v>
      </c>
      <c r="D224" s="26" t="s">
        <v>100</v>
      </c>
      <c r="E224" s="46">
        <v>38.479999999999997</v>
      </c>
      <c r="F224" s="211"/>
      <c r="G224" s="212"/>
      <c r="H224" s="145">
        <v>1.14E-2</v>
      </c>
      <c r="I224" s="148"/>
      <c r="K224" s="79">
        <f>TRUNC((E224*(1-I$224)),2)</f>
        <v>38.479999999999997</v>
      </c>
    </row>
    <row r="225" spans="1:11" ht="50.1" customHeight="1">
      <c r="A225" s="30">
        <f>+A224+1</f>
        <v>172</v>
      </c>
      <c r="B225" s="24" t="s">
        <v>80</v>
      </c>
      <c r="C225" s="25" t="s">
        <v>274</v>
      </c>
      <c r="D225" s="26" t="s">
        <v>100</v>
      </c>
      <c r="E225" s="46">
        <v>60.02</v>
      </c>
      <c r="F225" s="211"/>
      <c r="G225" s="212"/>
      <c r="H225" s="146"/>
      <c r="I225" s="174"/>
      <c r="K225" s="71">
        <f t="shared" ref="K225:K245" si="16">TRUNC((E225*(1-I$224)),2)</f>
        <v>60.02</v>
      </c>
    </row>
    <row r="226" spans="1:11" ht="50.1" customHeight="1">
      <c r="A226" s="30">
        <f t="shared" ref="A226:A245" si="17">+A225+1</f>
        <v>173</v>
      </c>
      <c r="B226" s="24" t="s">
        <v>81</v>
      </c>
      <c r="C226" s="25" t="s">
        <v>119</v>
      </c>
      <c r="D226" s="26" t="s">
        <v>100</v>
      </c>
      <c r="E226" s="46">
        <v>16.149999999999999</v>
      </c>
      <c r="F226" s="211"/>
      <c r="G226" s="212"/>
      <c r="H226" s="146"/>
      <c r="I226" s="174"/>
      <c r="K226" s="71">
        <f t="shared" si="16"/>
        <v>16.149999999999999</v>
      </c>
    </row>
    <row r="227" spans="1:11" ht="50.1" customHeight="1">
      <c r="A227" s="30">
        <f t="shared" si="17"/>
        <v>174</v>
      </c>
      <c r="B227" s="24" t="s">
        <v>120</v>
      </c>
      <c r="C227" s="25" t="s">
        <v>122</v>
      </c>
      <c r="D227" s="26" t="s">
        <v>100</v>
      </c>
      <c r="E227" s="46">
        <v>0.17</v>
      </c>
      <c r="F227" s="211"/>
      <c r="G227" s="212"/>
      <c r="H227" s="146"/>
      <c r="I227" s="174"/>
      <c r="K227" s="71">
        <f t="shared" si="16"/>
        <v>0.17</v>
      </c>
    </row>
    <row r="228" spans="1:11" ht="50.1" customHeight="1">
      <c r="A228" s="30">
        <f t="shared" si="17"/>
        <v>175</v>
      </c>
      <c r="B228" s="24" t="s">
        <v>121</v>
      </c>
      <c r="C228" s="25" t="s">
        <v>304</v>
      </c>
      <c r="D228" s="26" t="s">
        <v>100</v>
      </c>
      <c r="E228" s="46">
        <v>53.87</v>
      </c>
      <c r="F228" s="211"/>
      <c r="G228" s="212"/>
      <c r="H228" s="146"/>
      <c r="I228" s="174"/>
      <c r="K228" s="71">
        <f t="shared" si="16"/>
        <v>53.87</v>
      </c>
    </row>
    <row r="229" spans="1:11" ht="50.1" customHeight="1">
      <c r="A229" s="30">
        <f t="shared" si="17"/>
        <v>176</v>
      </c>
      <c r="B229" s="24" t="s">
        <v>302</v>
      </c>
      <c r="C229" s="25" t="s">
        <v>318</v>
      </c>
      <c r="D229" s="26" t="s">
        <v>100</v>
      </c>
      <c r="E229" s="46">
        <v>173.15</v>
      </c>
      <c r="F229" s="211"/>
      <c r="G229" s="212"/>
      <c r="H229" s="146"/>
      <c r="I229" s="174"/>
      <c r="K229" s="71">
        <f t="shared" si="16"/>
        <v>173.15</v>
      </c>
    </row>
    <row r="230" spans="1:11" ht="50.1" customHeight="1">
      <c r="A230" s="30">
        <f t="shared" si="17"/>
        <v>177</v>
      </c>
      <c r="B230" s="24" t="s">
        <v>303</v>
      </c>
      <c r="C230" s="25" t="s">
        <v>305</v>
      </c>
      <c r="D230" s="26" t="s">
        <v>315</v>
      </c>
      <c r="E230" s="46">
        <v>25.65</v>
      </c>
      <c r="F230" s="211"/>
      <c r="G230" s="212"/>
      <c r="H230" s="146"/>
      <c r="I230" s="174"/>
      <c r="K230" s="71">
        <f t="shared" si="16"/>
        <v>25.65</v>
      </c>
    </row>
    <row r="231" spans="1:11" ht="50.1" customHeight="1">
      <c r="A231" s="30">
        <f t="shared" si="17"/>
        <v>178</v>
      </c>
      <c r="B231" s="24" t="s">
        <v>269</v>
      </c>
      <c r="C231" s="25" t="s">
        <v>270</v>
      </c>
      <c r="D231" s="26" t="s">
        <v>100</v>
      </c>
      <c r="E231" s="46">
        <v>1.83</v>
      </c>
      <c r="F231" s="211"/>
      <c r="G231" s="212"/>
      <c r="H231" s="146"/>
      <c r="I231" s="174"/>
      <c r="K231" s="71">
        <f t="shared" si="16"/>
        <v>1.83</v>
      </c>
    </row>
    <row r="232" spans="1:11" ht="50.1" customHeight="1">
      <c r="A232" s="30">
        <f t="shared" si="17"/>
        <v>179</v>
      </c>
      <c r="B232" s="24" t="s">
        <v>269</v>
      </c>
      <c r="C232" s="25" t="s">
        <v>271</v>
      </c>
      <c r="D232" s="26" t="s">
        <v>100</v>
      </c>
      <c r="E232" s="46">
        <v>2.14</v>
      </c>
      <c r="F232" s="211"/>
      <c r="G232" s="212"/>
      <c r="H232" s="146"/>
      <c r="I232" s="174"/>
      <c r="K232" s="71">
        <f t="shared" si="16"/>
        <v>2.14</v>
      </c>
    </row>
    <row r="233" spans="1:11" ht="50.1" customHeight="1">
      <c r="A233" s="23">
        <f t="shared" si="17"/>
        <v>180</v>
      </c>
      <c r="B233" s="24" t="s">
        <v>269</v>
      </c>
      <c r="C233" s="25" t="s">
        <v>272</v>
      </c>
      <c r="D233" s="26" t="s">
        <v>100</v>
      </c>
      <c r="E233" s="46">
        <v>2.46</v>
      </c>
      <c r="F233" s="211"/>
      <c r="G233" s="212"/>
      <c r="H233" s="146"/>
      <c r="I233" s="174"/>
      <c r="K233" s="71">
        <f t="shared" si="16"/>
        <v>2.46</v>
      </c>
    </row>
    <row r="234" spans="1:11" ht="50.1" customHeight="1">
      <c r="A234" s="23">
        <f t="shared" si="17"/>
        <v>181</v>
      </c>
      <c r="B234" s="24" t="s">
        <v>383</v>
      </c>
      <c r="C234" s="25" t="s">
        <v>383</v>
      </c>
      <c r="D234" s="26" t="s">
        <v>100</v>
      </c>
      <c r="E234" s="46">
        <v>5.77</v>
      </c>
      <c r="F234" s="211"/>
      <c r="G234" s="212"/>
      <c r="H234" s="146"/>
      <c r="I234" s="174"/>
      <c r="K234" s="71">
        <f t="shared" si="16"/>
        <v>5.77</v>
      </c>
    </row>
    <row r="235" spans="1:11" ht="50.1" customHeight="1">
      <c r="A235" s="23">
        <f t="shared" si="17"/>
        <v>182</v>
      </c>
      <c r="B235" s="24" t="s">
        <v>384</v>
      </c>
      <c r="C235" s="25" t="s">
        <v>391</v>
      </c>
      <c r="D235" s="26" t="s">
        <v>100</v>
      </c>
      <c r="E235" s="46">
        <v>2.4300000000000002</v>
      </c>
      <c r="F235" s="211"/>
      <c r="G235" s="212"/>
      <c r="H235" s="146"/>
      <c r="I235" s="174"/>
      <c r="K235" s="71">
        <f t="shared" si="16"/>
        <v>2.4300000000000002</v>
      </c>
    </row>
    <row r="236" spans="1:11" ht="50.1" customHeight="1">
      <c r="A236" s="23">
        <f t="shared" si="17"/>
        <v>183</v>
      </c>
      <c r="B236" s="24" t="s">
        <v>385</v>
      </c>
      <c r="C236" s="25" t="s">
        <v>392</v>
      </c>
      <c r="D236" s="26" t="s">
        <v>100</v>
      </c>
      <c r="E236" s="46">
        <v>0.64</v>
      </c>
      <c r="F236" s="211"/>
      <c r="G236" s="212"/>
      <c r="H236" s="146"/>
      <c r="I236" s="174"/>
      <c r="K236" s="71">
        <f t="shared" si="16"/>
        <v>0.64</v>
      </c>
    </row>
    <row r="237" spans="1:11" ht="50.1" customHeight="1">
      <c r="A237" s="23">
        <f t="shared" si="17"/>
        <v>184</v>
      </c>
      <c r="B237" s="24" t="s">
        <v>386</v>
      </c>
      <c r="C237" s="25" t="s">
        <v>386</v>
      </c>
      <c r="D237" s="26" t="s">
        <v>100</v>
      </c>
      <c r="E237" s="46">
        <v>1.84</v>
      </c>
      <c r="F237" s="211"/>
      <c r="G237" s="212"/>
      <c r="H237" s="146"/>
      <c r="I237" s="174"/>
      <c r="K237" s="71">
        <f t="shared" si="16"/>
        <v>1.84</v>
      </c>
    </row>
    <row r="238" spans="1:11" ht="50.1" customHeight="1">
      <c r="A238" s="23">
        <f t="shared" si="17"/>
        <v>185</v>
      </c>
      <c r="B238" s="24" t="s">
        <v>387</v>
      </c>
      <c r="C238" s="25" t="s">
        <v>387</v>
      </c>
      <c r="D238" s="26" t="s">
        <v>100</v>
      </c>
      <c r="E238" s="46">
        <v>3.71</v>
      </c>
      <c r="F238" s="211"/>
      <c r="G238" s="212"/>
      <c r="H238" s="146"/>
      <c r="I238" s="174"/>
      <c r="K238" s="71">
        <f t="shared" si="16"/>
        <v>3.71</v>
      </c>
    </row>
    <row r="239" spans="1:11" ht="50.1" customHeight="1">
      <c r="A239" s="30">
        <f t="shared" si="17"/>
        <v>186</v>
      </c>
      <c r="B239" s="24" t="s">
        <v>388</v>
      </c>
      <c r="C239" s="25" t="s">
        <v>388</v>
      </c>
      <c r="D239" s="26" t="s">
        <v>100</v>
      </c>
      <c r="E239" s="46">
        <v>4.6100000000000003</v>
      </c>
      <c r="F239" s="211"/>
      <c r="G239" s="212"/>
      <c r="H239" s="146"/>
      <c r="I239" s="174"/>
      <c r="K239" s="71">
        <f t="shared" si="16"/>
        <v>4.6100000000000003</v>
      </c>
    </row>
    <row r="240" spans="1:11" ht="50.1" customHeight="1">
      <c r="A240" s="23">
        <f t="shared" si="17"/>
        <v>187</v>
      </c>
      <c r="B240" s="24" t="s">
        <v>389</v>
      </c>
      <c r="C240" s="25" t="s">
        <v>389</v>
      </c>
      <c r="D240" s="26" t="s">
        <v>100</v>
      </c>
      <c r="E240" s="46">
        <v>5.57</v>
      </c>
      <c r="F240" s="211"/>
      <c r="G240" s="212"/>
      <c r="H240" s="146"/>
      <c r="I240" s="174"/>
      <c r="K240" s="71">
        <f t="shared" si="16"/>
        <v>5.57</v>
      </c>
    </row>
    <row r="241" spans="1:11" ht="50.1" customHeight="1">
      <c r="A241" s="23">
        <f t="shared" si="17"/>
        <v>188</v>
      </c>
      <c r="B241" s="24" t="s">
        <v>59</v>
      </c>
      <c r="C241" s="24" t="s">
        <v>311</v>
      </c>
      <c r="D241" s="26" t="s">
        <v>100</v>
      </c>
      <c r="E241" s="46">
        <v>173.15</v>
      </c>
      <c r="F241" s="211"/>
      <c r="G241" s="212"/>
      <c r="H241" s="146"/>
      <c r="I241" s="174"/>
      <c r="K241" s="71">
        <f t="shared" si="16"/>
        <v>173.15</v>
      </c>
    </row>
    <row r="242" spans="1:11" ht="50.1" customHeight="1">
      <c r="A242" s="23">
        <f t="shared" si="17"/>
        <v>189</v>
      </c>
      <c r="B242" s="24" t="s">
        <v>58</v>
      </c>
      <c r="C242" s="24" t="s">
        <v>312</v>
      </c>
      <c r="D242" s="26" t="s">
        <v>100</v>
      </c>
      <c r="E242" s="46">
        <v>51.3</v>
      </c>
      <c r="F242" s="211"/>
      <c r="G242" s="212"/>
      <c r="H242" s="146"/>
      <c r="I242" s="174"/>
      <c r="K242" s="71">
        <f t="shared" si="16"/>
        <v>51.3</v>
      </c>
    </row>
    <row r="243" spans="1:11" ht="50.1" customHeight="1">
      <c r="A243" s="23">
        <f t="shared" si="17"/>
        <v>190</v>
      </c>
      <c r="B243" s="24" t="s">
        <v>313</v>
      </c>
      <c r="C243" s="24" t="s">
        <v>314</v>
      </c>
      <c r="D243" s="26" t="s">
        <v>100</v>
      </c>
      <c r="E243" s="46">
        <v>160.33000000000001</v>
      </c>
      <c r="F243" s="211"/>
      <c r="G243" s="212"/>
      <c r="H243" s="146"/>
      <c r="I243" s="174"/>
      <c r="K243" s="71">
        <f t="shared" si="16"/>
        <v>160.33000000000001</v>
      </c>
    </row>
    <row r="244" spans="1:11" ht="50.1" customHeight="1">
      <c r="A244" s="23">
        <f t="shared" si="17"/>
        <v>191</v>
      </c>
      <c r="B244" s="24" t="s">
        <v>390</v>
      </c>
      <c r="C244" s="25" t="s">
        <v>393</v>
      </c>
      <c r="D244" s="26" t="s">
        <v>228</v>
      </c>
      <c r="E244" s="46">
        <v>14.11</v>
      </c>
      <c r="F244" s="211"/>
      <c r="G244" s="212"/>
      <c r="H244" s="146"/>
      <c r="I244" s="174"/>
      <c r="K244" s="71">
        <f t="shared" si="16"/>
        <v>14.11</v>
      </c>
    </row>
    <row r="245" spans="1:11" ht="78" customHeight="1" thickBot="1">
      <c r="A245" s="23">
        <f t="shared" si="17"/>
        <v>192</v>
      </c>
      <c r="B245" s="24" t="s">
        <v>57</v>
      </c>
      <c r="C245" s="25" t="s">
        <v>123</v>
      </c>
      <c r="D245" s="26" t="s">
        <v>100</v>
      </c>
      <c r="E245" s="46">
        <v>65.41</v>
      </c>
      <c r="F245" s="211"/>
      <c r="G245" s="212"/>
      <c r="H245" s="147"/>
      <c r="I245" s="175"/>
      <c r="J245" s="35"/>
      <c r="K245" s="71">
        <f t="shared" si="16"/>
        <v>65.41</v>
      </c>
    </row>
    <row r="246" spans="1:11" s="8" customFormat="1" ht="26.25" customHeight="1">
      <c r="E246" s="80"/>
      <c r="F246" s="80"/>
      <c r="G246" s="80"/>
      <c r="H246" s="80"/>
      <c r="I246" s="81"/>
    </row>
    <row r="247" spans="1:11" ht="30" customHeight="1">
      <c r="A247" s="143" t="s">
        <v>559</v>
      </c>
      <c r="B247" s="144"/>
      <c r="C247" s="144"/>
      <c r="D247" s="144"/>
      <c r="E247" s="144"/>
      <c r="F247" s="144"/>
      <c r="G247" s="144"/>
      <c r="H247" s="144"/>
      <c r="I247" s="144"/>
      <c r="J247" s="144"/>
      <c r="K247" s="144"/>
    </row>
    <row r="248" spans="1:11" s="40" customFormat="1" ht="4.5" customHeight="1">
      <c r="A248" s="51"/>
      <c r="B248" s="52"/>
      <c r="C248" s="52"/>
      <c r="D248" s="52"/>
      <c r="E248" s="53"/>
      <c r="F248" s="14"/>
      <c r="G248" s="14"/>
      <c r="H248" s="14"/>
      <c r="I248" s="39"/>
    </row>
    <row r="249" spans="1:11" ht="99" customHeight="1" thickBot="1">
      <c r="A249" s="15" t="s">
        <v>203</v>
      </c>
      <c r="B249" s="15" t="s">
        <v>176</v>
      </c>
      <c r="C249" s="15" t="s">
        <v>281</v>
      </c>
      <c r="D249" s="15" t="s">
        <v>99</v>
      </c>
      <c r="E249" s="15" t="s">
        <v>571</v>
      </c>
      <c r="F249" s="15" t="s">
        <v>576</v>
      </c>
      <c r="G249" s="15" t="s">
        <v>591</v>
      </c>
      <c r="H249" s="16" t="s">
        <v>572</v>
      </c>
      <c r="I249" s="16" t="s">
        <v>573</v>
      </c>
      <c r="J249" s="17"/>
      <c r="K249" s="15" t="s">
        <v>574</v>
      </c>
    </row>
    <row r="250" spans="1:11" ht="50.1" customHeight="1">
      <c r="A250" s="30">
        <f>A245+1</f>
        <v>193</v>
      </c>
      <c r="B250" s="24" t="s">
        <v>124</v>
      </c>
      <c r="C250" s="25" t="s">
        <v>149</v>
      </c>
      <c r="D250" s="26" t="s">
        <v>100</v>
      </c>
      <c r="E250" s="46">
        <v>76.959999999999994</v>
      </c>
      <c r="F250" s="211"/>
      <c r="G250" s="212"/>
      <c r="H250" s="176">
        <v>2.2800000000000001E-2</v>
      </c>
      <c r="I250" s="148"/>
      <c r="K250" s="79">
        <f>TRUNC((E250*(1-I$250)),2)</f>
        <v>76.959999999999994</v>
      </c>
    </row>
    <row r="251" spans="1:11" ht="50.1" customHeight="1">
      <c r="A251" s="30">
        <f>+A250+1</f>
        <v>194</v>
      </c>
      <c r="B251" s="24" t="s">
        <v>125</v>
      </c>
      <c r="C251" s="25" t="s">
        <v>148</v>
      </c>
      <c r="D251" s="26" t="s">
        <v>100</v>
      </c>
      <c r="E251" s="46">
        <v>57.72</v>
      </c>
      <c r="F251" s="211"/>
      <c r="G251" s="212"/>
      <c r="H251" s="179"/>
      <c r="I251" s="174"/>
      <c r="K251" s="71">
        <f t="shared" ref="K251:K274" si="18">TRUNC((E251*(1-I$250)),2)</f>
        <v>57.72</v>
      </c>
    </row>
    <row r="252" spans="1:11" ht="50.1" customHeight="1">
      <c r="A252" s="30">
        <f t="shared" ref="A252:A260" si="19">+A251+1</f>
        <v>195</v>
      </c>
      <c r="B252" s="24" t="s">
        <v>126</v>
      </c>
      <c r="C252" s="25" t="s">
        <v>147</v>
      </c>
      <c r="D252" s="26" t="s">
        <v>100</v>
      </c>
      <c r="E252" s="46">
        <v>25.65</v>
      </c>
      <c r="F252" s="211"/>
      <c r="G252" s="212"/>
      <c r="H252" s="179"/>
      <c r="I252" s="174"/>
      <c r="K252" s="71">
        <f t="shared" si="18"/>
        <v>25.65</v>
      </c>
    </row>
    <row r="253" spans="1:11" ht="50.1" customHeight="1">
      <c r="A253" s="30">
        <f t="shared" si="19"/>
        <v>196</v>
      </c>
      <c r="B253" s="24" t="s">
        <v>394</v>
      </c>
      <c r="C253" s="25" t="s">
        <v>394</v>
      </c>
      <c r="D253" s="26" t="s">
        <v>100</v>
      </c>
      <c r="E253" s="46">
        <v>16.670000000000002</v>
      </c>
      <c r="F253" s="211"/>
      <c r="G253" s="212"/>
      <c r="H253" s="179"/>
      <c r="I253" s="174"/>
      <c r="K253" s="71">
        <f t="shared" si="18"/>
        <v>16.670000000000002</v>
      </c>
    </row>
    <row r="254" spans="1:11" ht="50.1" customHeight="1">
      <c r="A254" s="30">
        <f t="shared" si="19"/>
        <v>197</v>
      </c>
      <c r="B254" s="24" t="s">
        <v>127</v>
      </c>
      <c r="C254" s="25" t="s">
        <v>150</v>
      </c>
      <c r="D254" s="26" t="s">
        <v>100</v>
      </c>
      <c r="E254" s="46">
        <v>1.54</v>
      </c>
      <c r="F254" s="211"/>
      <c r="G254" s="212"/>
      <c r="H254" s="179"/>
      <c r="I254" s="174"/>
      <c r="K254" s="71">
        <f t="shared" si="18"/>
        <v>1.54</v>
      </c>
    </row>
    <row r="255" spans="1:11" ht="50.1" customHeight="1">
      <c r="A255" s="30">
        <f t="shared" si="19"/>
        <v>198</v>
      </c>
      <c r="B255" s="24" t="s">
        <v>128</v>
      </c>
      <c r="C255" s="25" t="s">
        <v>207</v>
      </c>
      <c r="D255" s="26" t="s">
        <v>100</v>
      </c>
      <c r="E255" s="46">
        <v>0.7</v>
      </c>
      <c r="F255" s="211"/>
      <c r="G255" s="212"/>
      <c r="H255" s="179"/>
      <c r="I255" s="174"/>
      <c r="K255" s="71">
        <f t="shared" si="18"/>
        <v>0.7</v>
      </c>
    </row>
    <row r="256" spans="1:11" ht="50.1" customHeight="1">
      <c r="A256" s="30">
        <f t="shared" si="19"/>
        <v>199</v>
      </c>
      <c r="B256" s="24" t="s">
        <v>129</v>
      </c>
      <c r="C256" s="25" t="s">
        <v>209</v>
      </c>
      <c r="D256" s="26" t="s">
        <v>108</v>
      </c>
      <c r="E256" s="46">
        <v>4.57</v>
      </c>
      <c r="F256" s="211"/>
      <c r="G256" s="212"/>
      <c r="H256" s="179"/>
      <c r="I256" s="174"/>
      <c r="K256" s="71">
        <f t="shared" si="18"/>
        <v>4.57</v>
      </c>
    </row>
    <row r="257" spans="1:11" ht="50.1" customHeight="1">
      <c r="A257" s="30">
        <f t="shared" si="19"/>
        <v>200</v>
      </c>
      <c r="B257" s="24" t="s">
        <v>130</v>
      </c>
      <c r="C257" s="25" t="s">
        <v>151</v>
      </c>
      <c r="D257" s="26" t="s">
        <v>111</v>
      </c>
      <c r="E257" s="46">
        <v>5.0599999999999996</v>
      </c>
      <c r="F257" s="211"/>
      <c r="G257" s="212"/>
      <c r="H257" s="179"/>
      <c r="I257" s="174"/>
      <c r="K257" s="71">
        <f t="shared" si="18"/>
        <v>5.0599999999999996</v>
      </c>
    </row>
    <row r="258" spans="1:11" ht="50.1" customHeight="1">
      <c r="A258" s="30">
        <f t="shared" si="19"/>
        <v>201</v>
      </c>
      <c r="B258" s="24" t="s">
        <v>131</v>
      </c>
      <c r="C258" s="25" t="s">
        <v>152</v>
      </c>
      <c r="D258" s="26" t="s">
        <v>100</v>
      </c>
      <c r="E258" s="46">
        <v>2.14</v>
      </c>
      <c r="F258" s="211"/>
      <c r="G258" s="212"/>
      <c r="H258" s="179"/>
      <c r="I258" s="174"/>
      <c r="K258" s="71">
        <f t="shared" si="18"/>
        <v>2.14</v>
      </c>
    </row>
    <row r="259" spans="1:11" ht="52.5" customHeight="1">
      <c r="A259" s="30">
        <f t="shared" si="19"/>
        <v>202</v>
      </c>
      <c r="B259" s="24" t="s">
        <v>395</v>
      </c>
      <c r="C259" s="25" t="s">
        <v>395</v>
      </c>
      <c r="D259" s="26" t="s">
        <v>100</v>
      </c>
      <c r="E259" s="46">
        <v>43.61</v>
      </c>
      <c r="F259" s="211"/>
      <c r="G259" s="212"/>
      <c r="H259" s="179"/>
      <c r="I259" s="174"/>
      <c r="K259" s="71">
        <f t="shared" si="18"/>
        <v>43.61</v>
      </c>
    </row>
    <row r="260" spans="1:11" ht="50.1" customHeight="1">
      <c r="A260" s="30">
        <f t="shared" si="19"/>
        <v>203</v>
      </c>
      <c r="B260" s="24" t="s">
        <v>132</v>
      </c>
      <c r="C260" s="25" t="s">
        <v>212</v>
      </c>
      <c r="D260" s="26" t="s">
        <v>100</v>
      </c>
      <c r="E260" s="46">
        <v>0.73</v>
      </c>
      <c r="F260" s="211"/>
      <c r="G260" s="212"/>
      <c r="H260" s="179"/>
      <c r="I260" s="174"/>
      <c r="K260" s="71">
        <f t="shared" si="18"/>
        <v>0.73</v>
      </c>
    </row>
    <row r="261" spans="1:11" ht="52.5" customHeight="1">
      <c r="A261" s="30">
        <f>+A260+1</f>
        <v>204</v>
      </c>
      <c r="B261" s="24" t="s">
        <v>133</v>
      </c>
      <c r="C261" s="25" t="s">
        <v>467</v>
      </c>
      <c r="D261" s="26" t="s">
        <v>108</v>
      </c>
      <c r="E261" s="46">
        <v>3.85</v>
      </c>
      <c r="F261" s="211"/>
      <c r="G261" s="212"/>
      <c r="H261" s="179"/>
      <c r="I261" s="174"/>
      <c r="K261" s="71">
        <f t="shared" si="18"/>
        <v>3.85</v>
      </c>
    </row>
    <row r="262" spans="1:11" ht="52.5" customHeight="1">
      <c r="A262" s="23">
        <f t="shared" ref="A262:A274" si="20">+A261+1</f>
        <v>205</v>
      </c>
      <c r="B262" s="82" t="s">
        <v>468</v>
      </c>
      <c r="C262" s="83" t="s">
        <v>588</v>
      </c>
      <c r="D262" s="84" t="s">
        <v>100</v>
      </c>
      <c r="E262" s="85">
        <v>3.5</v>
      </c>
      <c r="F262" s="220"/>
      <c r="G262" s="221"/>
      <c r="H262" s="179"/>
      <c r="I262" s="174"/>
      <c r="K262" s="71">
        <f t="shared" si="18"/>
        <v>3.5</v>
      </c>
    </row>
    <row r="263" spans="1:11" ht="52.5" customHeight="1">
      <c r="A263" s="23">
        <f t="shared" si="20"/>
        <v>206</v>
      </c>
      <c r="B263" s="82" t="s">
        <v>469</v>
      </c>
      <c r="C263" s="86" t="s">
        <v>589</v>
      </c>
      <c r="D263" s="84" t="s">
        <v>470</v>
      </c>
      <c r="E263" s="85">
        <v>50</v>
      </c>
      <c r="F263" s="220"/>
      <c r="G263" s="221"/>
      <c r="H263" s="179"/>
      <c r="I263" s="174"/>
      <c r="K263" s="71">
        <f t="shared" si="18"/>
        <v>50</v>
      </c>
    </row>
    <row r="264" spans="1:11" ht="52.5" customHeight="1">
      <c r="A264" s="23">
        <f t="shared" si="20"/>
        <v>207</v>
      </c>
      <c r="B264" s="82" t="s">
        <v>558</v>
      </c>
      <c r="C264" s="83" t="s">
        <v>582</v>
      </c>
      <c r="D264" s="84" t="s">
        <v>100</v>
      </c>
      <c r="E264" s="85">
        <v>190</v>
      </c>
      <c r="F264" s="220"/>
      <c r="G264" s="221"/>
      <c r="H264" s="179"/>
      <c r="I264" s="174"/>
      <c r="K264" s="71">
        <f t="shared" si="18"/>
        <v>190</v>
      </c>
    </row>
    <row r="265" spans="1:11" ht="52.5" customHeight="1">
      <c r="A265" s="23">
        <f t="shared" si="20"/>
        <v>208</v>
      </c>
      <c r="B265" s="82" t="s">
        <v>471</v>
      </c>
      <c r="C265" s="87" t="s">
        <v>583</v>
      </c>
      <c r="D265" s="84" t="s">
        <v>108</v>
      </c>
      <c r="E265" s="85">
        <v>5.9</v>
      </c>
      <c r="F265" s="220"/>
      <c r="G265" s="221"/>
      <c r="H265" s="179"/>
      <c r="I265" s="174"/>
      <c r="K265" s="71">
        <f t="shared" si="18"/>
        <v>5.9</v>
      </c>
    </row>
    <row r="266" spans="1:11" ht="52.5" customHeight="1">
      <c r="A266" s="23">
        <f t="shared" si="20"/>
        <v>209</v>
      </c>
      <c r="B266" s="82" t="s">
        <v>587</v>
      </c>
      <c r="C266" s="88" t="s">
        <v>586</v>
      </c>
      <c r="D266" s="84" t="s">
        <v>108</v>
      </c>
      <c r="E266" s="85">
        <v>30</v>
      </c>
      <c r="F266" s="220"/>
      <c r="G266" s="221"/>
      <c r="H266" s="179"/>
      <c r="I266" s="174"/>
      <c r="K266" s="71">
        <f t="shared" si="18"/>
        <v>30</v>
      </c>
    </row>
    <row r="267" spans="1:11" ht="52.5" customHeight="1">
      <c r="A267" s="23">
        <f t="shared" si="20"/>
        <v>210</v>
      </c>
      <c r="B267" s="82" t="s">
        <v>472</v>
      </c>
      <c r="C267" s="89" t="s">
        <v>585</v>
      </c>
      <c r="D267" s="84" t="s">
        <v>473</v>
      </c>
      <c r="E267" s="90">
        <f>0.4*1000</f>
        <v>400</v>
      </c>
      <c r="F267" s="222"/>
      <c r="G267" s="223"/>
      <c r="H267" s="179"/>
      <c r="I267" s="174"/>
      <c r="K267" s="71">
        <f t="shared" si="18"/>
        <v>400</v>
      </c>
    </row>
    <row r="268" spans="1:11" ht="52.5" customHeight="1">
      <c r="A268" s="23">
        <f t="shared" si="20"/>
        <v>211</v>
      </c>
      <c r="B268" s="82" t="s">
        <v>474</v>
      </c>
      <c r="C268" s="89" t="s">
        <v>585</v>
      </c>
      <c r="D268" s="84" t="s">
        <v>473</v>
      </c>
      <c r="E268" s="90">
        <f>0.25*1000</f>
        <v>250</v>
      </c>
      <c r="F268" s="222"/>
      <c r="G268" s="223"/>
      <c r="H268" s="179"/>
      <c r="I268" s="174"/>
      <c r="K268" s="71">
        <f t="shared" si="18"/>
        <v>250</v>
      </c>
    </row>
    <row r="269" spans="1:11" ht="52.5" customHeight="1">
      <c r="A269" s="23">
        <f t="shared" si="20"/>
        <v>212</v>
      </c>
      <c r="B269" s="82" t="s">
        <v>474</v>
      </c>
      <c r="C269" s="89" t="s">
        <v>585</v>
      </c>
      <c r="D269" s="84" t="s">
        <v>475</v>
      </c>
      <c r="E269" s="90">
        <f>0.25*500</f>
        <v>125</v>
      </c>
      <c r="F269" s="222"/>
      <c r="G269" s="223"/>
      <c r="H269" s="179"/>
      <c r="I269" s="174"/>
      <c r="K269" s="71">
        <f t="shared" si="18"/>
        <v>125</v>
      </c>
    </row>
    <row r="270" spans="1:11" ht="52.5" customHeight="1">
      <c r="A270" s="23">
        <f t="shared" si="20"/>
        <v>213</v>
      </c>
      <c r="B270" s="82" t="s">
        <v>476</v>
      </c>
      <c r="C270" s="89" t="s">
        <v>477</v>
      </c>
      <c r="D270" s="84" t="s">
        <v>100</v>
      </c>
      <c r="E270" s="85">
        <v>5</v>
      </c>
      <c r="F270" s="220"/>
      <c r="G270" s="221"/>
      <c r="H270" s="179"/>
      <c r="I270" s="174"/>
      <c r="K270" s="71">
        <f t="shared" si="18"/>
        <v>5</v>
      </c>
    </row>
    <row r="271" spans="1:11" ht="52.5" customHeight="1">
      <c r="A271" s="23">
        <f t="shared" si="20"/>
        <v>214</v>
      </c>
      <c r="B271" s="82" t="s">
        <v>478</v>
      </c>
      <c r="C271" s="89" t="s">
        <v>479</v>
      </c>
      <c r="D271" s="84" t="s">
        <v>100</v>
      </c>
      <c r="E271" s="85">
        <v>6</v>
      </c>
      <c r="F271" s="220"/>
      <c r="G271" s="221"/>
      <c r="H271" s="179"/>
      <c r="I271" s="174"/>
      <c r="K271" s="71">
        <f t="shared" si="18"/>
        <v>6</v>
      </c>
    </row>
    <row r="272" spans="1:11" ht="52.5" customHeight="1">
      <c r="A272" s="23">
        <f t="shared" si="20"/>
        <v>215</v>
      </c>
      <c r="B272" s="82" t="s">
        <v>480</v>
      </c>
      <c r="C272" s="89" t="s">
        <v>481</v>
      </c>
      <c r="D272" s="84" t="s">
        <v>100</v>
      </c>
      <c r="E272" s="85">
        <v>7</v>
      </c>
      <c r="F272" s="220"/>
      <c r="G272" s="221"/>
      <c r="H272" s="179"/>
      <c r="I272" s="174"/>
      <c r="K272" s="71">
        <f t="shared" si="18"/>
        <v>7</v>
      </c>
    </row>
    <row r="273" spans="1:11" ht="52.5" customHeight="1">
      <c r="A273" s="23">
        <f t="shared" si="20"/>
        <v>216</v>
      </c>
      <c r="B273" s="82" t="s">
        <v>482</v>
      </c>
      <c r="C273" s="91" t="s">
        <v>584</v>
      </c>
      <c r="D273" s="84" t="s">
        <v>100</v>
      </c>
      <c r="E273" s="85">
        <v>9</v>
      </c>
      <c r="F273" s="220"/>
      <c r="G273" s="221"/>
      <c r="H273" s="179"/>
      <c r="I273" s="174"/>
      <c r="K273" s="71">
        <f t="shared" si="18"/>
        <v>9</v>
      </c>
    </row>
    <row r="274" spans="1:11" ht="52.5" customHeight="1" thickBot="1">
      <c r="A274" s="23">
        <f t="shared" si="20"/>
        <v>217</v>
      </c>
      <c r="B274" s="82" t="s">
        <v>483</v>
      </c>
      <c r="C274" s="89" t="s">
        <v>484</v>
      </c>
      <c r="D274" s="84" t="s">
        <v>485</v>
      </c>
      <c r="E274" s="85">
        <v>3</v>
      </c>
      <c r="F274" s="220"/>
      <c r="G274" s="221"/>
      <c r="H274" s="180"/>
      <c r="I274" s="175"/>
      <c r="J274" s="35"/>
      <c r="K274" s="71">
        <f t="shared" si="18"/>
        <v>3</v>
      </c>
    </row>
    <row r="275" spans="1:11" s="8" customFormat="1" ht="19.5" customHeight="1">
      <c r="E275" s="80"/>
      <c r="F275" s="80"/>
      <c r="G275" s="80"/>
      <c r="H275" s="80"/>
      <c r="I275" s="81"/>
    </row>
    <row r="276" spans="1:11" ht="39" customHeight="1">
      <c r="A276" s="143" t="s">
        <v>288</v>
      </c>
      <c r="B276" s="144"/>
      <c r="C276" s="144"/>
      <c r="D276" s="144"/>
      <c r="E276" s="144"/>
      <c r="F276" s="144"/>
      <c r="G276" s="144"/>
      <c r="H276" s="144"/>
      <c r="I276" s="144"/>
      <c r="J276" s="144"/>
      <c r="K276" s="144"/>
    </row>
    <row r="277" spans="1:11" s="40" customFormat="1" ht="4.5" customHeight="1">
      <c r="A277" s="51"/>
      <c r="B277" s="52"/>
      <c r="C277" s="52"/>
      <c r="D277" s="52"/>
      <c r="E277" s="53"/>
      <c r="F277" s="14"/>
      <c r="G277" s="14"/>
      <c r="H277" s="14"/>
      <c r="I277" s="39"/>
    </row>
    <row r="278" spans="1:11" ht="98.25" customHeight="1" thickBot="1">
      <c r="A278" s="15" t="s">
        <v>203</v>
      </c>
      <c r="B278" s="15" t="s">
        <v>176</v>
      </c>
      <c r="C278" s="15" t="s">
        <v>281</v>
      </c>
      <c r="D278" s="15" t="s">
        <v>99</v>
      </c>
      <c r="E278" s="15" t="s">
        <v>571</v>
      </c>
      <c r="F278" s="15" t="s">
        <v>576</v>
      </c>
      <c r="G278" s="15" t="s">
        <v>591</v>
      </c>
      <c r="H278" s="16" t="s">
        <v>572</v>
      </c>
      <c r="I278" s="16" t="s">
        <v>573</v>
      </c>
      <c r="J278" s="17"/>
      <c r="K278" s="15" t="s">
        <v>574</v>
      </c>
    </row>
    <row r="279" spans="1:11" ht="61.5" customHeight="1">
      <c r="A279" s="92">
        <f>A274+1</f>
        <v>218</v>
      </c>
      <c r="B279" s="93" t="s">
        <v>163</v>
      </c>
      <c r="C279" s="94" t="s">
        <v>61</v>
      </c>
      <c r="D279" s="95" t="s">
        <v>100</v>
      </c>
      <c r="E279" s="96">
        <v>0.48</v>
      </c>
      <c r="F279" s="224"/>
      <c r="G279" s="225"/>
      <c r="H279" s="145">
        <v>4.0000000000000001E-3</v>
      </c>
      <c r="I279" s="148"/>
      <c r="J279" s="97"/>
      <c r="K279" s="71">
        <f>TRUNC((E279*(1-I$279)),2)</f>
        <v>0.48</v>
      </c>
    </row>
    <row r="280" spans="1:11" ht="52.5" customHeight="1">
      <c r="A280" s="30">
        <f t="shared" ref="A280:A288" si="21">+A279+1</f>
        <v>219</v>
      </c>
      <c r="B280" s="24" t="s">
        <v>173</v>
      </c>
      <c r="C280" s="25" t="s">
        <v>62</v>
      </c>
      <c r="D280" s="98" t="s">
        <v>100</v>
      </c>
      <c r="E280" s="46">
        <v>0.83</v>
      </c>
      <c r="F280" s="211"/>
      <c r="G280" s="212"/>
      <c r="H280" s="146"/>
      <c r="I280" s="174"/>
      <c r="J280" s="40"/>
      <c r="K280" s="71">
        <f t="shared" ref="K280:K288" si="22">TRUNC((E280*(1-I$279)),2)</f>
        <v>0.83</v>
      </c>
    </row>
    <row r="281" spans="1:11" ht="52.5" customHeight="1">
      <c r="A281" s="30">
        <f t="shared" si="21"/>
        <v>220</v>
      </c>
      <c r="B281" s="24" t="s">
        <v>396</v>
      </c>
      <c r="C281" s="25" t="s">
        <v>397</v>
      </c>
      <c r="D281" s="98" t="s">
        <v>100</v>
      </c>
      <c r="E281" s="46">
        <v>0.76</v>
      </c>
      <c r="F281" s="211"/>
      <c r="G281" s="212"/>
      <c r="H281" s="146"/>
      <c r="I281" s="174"/>
      <c r="J281" s="40"/>
      <c r="K281" s="71">
        <f t="shared" si="22"/>
        <v>0.76</v>
      </c>
    </row>
    <row r="282" spans="1:11" ht="52.5" customHeight="1">
      <c r="A282" s="30">
        <f t="shared" si="21"/>
        <v>221</v>
      </c>
      <c r="B282" s="24" t="s">
        <v>396</v>
      </c>
      <c r="C282" s="25" t="s">
        <v>398</v>
      </c>
      <c r="D282" s="98" t="s">
        <v>100</v>
      </c>
      <c r="E282" s="46">
        <v>31.42</v>
      </c>
      <c r="F282" s="211"/>
      <c r="G282" s="212"/>
      <c r="H282" s="146"/>
      <c r="I282" s="174"/>
      <c r="J282" s="40"/>
      <c r="K282" s="71">
        <f t="shared" si="22"/>
        <v>31.42</v>
      </c>
    </row>
    <row r="283" spans="1:11" ht="52.5" customHeight="1">
      <c r="A283" s="30">
        <f t="shared" si="21"/>
        <v>222</v>
      </c>
      <c r="B283" s="24" t="s">
        <v>171</v>
      </c>
      <c r="C283" s="25" t="s">
        <v>63</v>
      </c>
      <c r="D283" s="72" t="s">
        <v>100</v>
      </c>
      <c r="E283" s="46">
        <v>1.1399999999999999</v>
      </c>
      <c r="F283" s="211"/>
      <c r="G283" s="212"/>
      <c r="H283" s="146"/>
      <c r="I283" s="174"/>
      <c r="J283" s="40"/>
      <c r="K283" s="71">
        <f t="shared" si="22"/>
        <v>1.1399999999999999</v>
      </c>
    </row>
    <row r="284" spans="1:11" ht="52.5" customHeight="1">
      <c r="A284" s="30">
        <f t="shared" si="21"/>
        <v>223</v>
      </c>
      <c r="B284" s="24" t="s">
        <v>172</v>
      </c>
      <c r="C284" s="25" t="s">
        <v>64</v>
      </c>
      <c r="D284" s="72" t="s">
        <v>315</v>
      </c>
      <c r="E284" s="46">
        <v>1.1399999999999999</v>
      </c>
      <c r="F284" s="211"/>
      <c r="G284" s="212"/>
      <c r="H284" s="146"/>
      <c r="I284" s="174"/>
      <c r="J284" s="40"/>
      <c r="K284" s="71">
        <f t="shared" si="22"/>
        <v>1.1399999999999999</v>
      </c>
    </row>
    <row r="285" spans="1:11" ht="52.5" customHeight="1">
      <c r="A285" s="30">
        <f t="shared" si="21"/>
        <v>224</v>
      </c>
      <c r="B285" s="24" t="s">
        <v>18</v>
      </c>
      <c r="C285" s="25" t="s">
        <v>60</v>
      </c>
      <c r="D285" s="72" t="s">
        <v>100</v>
      </c>
      <c r="E285" s="46">
        <v>7.05</v>
      </c>
      <c r="F285" s="211"/>
      <c r="G285" s="212"/>
      <c r="H285" s="146"/>
      <c r="I285" s="174"/>
      <c r="J285" s="40"/>
      <c r="K285" s="71">
        <f t="shared" si="22"/>
        <v>7.05</v>
      </c>
    </row>
    <row r="286" spans="1:11" s="40" customFormat="1" ht="52.5" customHeight="1">
      <c r="A286" s="30">
        <f t="shared" si="21"/>
        <v>225</v>
      </c>
      <c r="B286" s="24" t="s">
        <v>18</v>
      </c>
      <c r="C286" s="25" t="s">
        <v>316</v>
      </c>
      <c r="D286" s="99" t="s">
        <v>100</v>
      </c>
      <c r="E286" s="46">
        <v>10.9</v>
      </c>
      <c r="F286" s="211"/>
      <c r="G286" s="212"/>
      <c r="H286" s="146"/>
      <c r="I286" s="174"/>
      <c r="K286" s="71">
        <f t="shared" si="22"/>
        <v>10.9</v>
      </c>
    </row>
    <row r="287" spans="1:11" ht="52.5" customHeight="1">
      <c r="A287" s="30">
        <f t="shared" si="21"/>
        <v>226</v>
      </c>
      <c r="B287" s="24" t="s">
        <v>223</v>
      </c>
      <c r="C287" s="25" t="s">
        <v>224</v>
      </c>
      <c r="D287" s="72" t="s">
        <v>100</v>
      </c>
      <c r="E287" s="46">
        <v>7.05</v>
      </c>
      <c r="F287" s="211"/>
      <c r="G287" s="212"/>
      <c r="H287" s="146"/>
      <c r="I287" s="174"/>
      <c r="J287" s="40"/>
      <c r="K287" s="71">
        <f t="shared" si="22"/>
        <v>7.05</v>
      </c>
    </row>
    <row r="288" spans="1:11" s="40" customFormat="1" ht="52.5" customHeight="1" thickBot="1">
      <c r="A288" s="30">
        <f t="shared" si="21"/>
        <v>227</v>
      </c>
      <c r="B288" s="24" t="s">
        <v>19</v>
      </c>
      <c r="C288" s="25" t="s">
        <v>20</v>
      </c>
      <c r="D288" s="99" t="s">
        <v>100</v>
      </c>
      <c r="E288" s="46">
        <v>5.77</v>
      </c>
      <c r="F288" s="211"/>
      <c r="G288" s="212"/>
      <c r="H288" s="147"/>
      <c r="I288" s="175"/>
      <c r="J288" s="100"/>
      <c r="K288" s="71">
        <f t="shared" si="22"/>
        <v>5.77</v>
      </c>
    </row>
    <row r="289" spans="1:11" s="40" customFormat="1" ht="52.5" customHeight="1" thickBot="1">
      <c r="A289" s="101"/>
      <c r="B289" s="102"/>
      <c r="C289" s="78"/>
      <c r="D289" s="103"/>
      <c r="E289" s="104"/>
      <c r="F289" s="104"/>
      <c r="G289" s="104"/>
      <c r="H289" s="105"/>
      <c r="I289" s="106"/>
      <c r="K289" s="107"/>
    </row>
    <row r="290" spans="1:11" s="8" customFormat="1" ht="50.1" customHeight="1" thickBot="1">
      <c r="A290" s="200" t="s">
        <v>581</v>
      </c>
      <c r="B290" s="201"/>
      <c r="C290" s="201"/>
      <c r="D290" s="201"/>
      <c r="E290" s="201"/>
      <c r="F290" s="201"/>
      <c r="G290" s="201"/>
      <c r="H290" s="201"/>
      <c r="I290" s="201"/>
      <c r="J290" s="201"/>
      <c r="K290" s="202"/>
    </row>
    <row r="291" spans="1:11" ht="22.5" customHeight="1" thickBot="1"/>
    <row r="292" spans="1:11" ht="30" customHeight="1" thickBot="1">
      <c r="A292" s="169" t="s">
        <v>289</v>
      </c>
      <c r="B292" s="170"/>
      <c r="C292" s="170"/>
      <c r="D292" s="170"/>
      <c r="E292" s="170"/>
      <c r="F292" s="170"/>
      <c r="G292" s="170"/>
      <c r="H292" s="170"/>
      <c r="I292" s="170"/>
      <c r="J292" s="170"/>
      <c r="K292" s="171"/>
    </row>
    <row r="293" spans="1:11" ht="4.5" customHeight="1">
      <c r="A293" s="12"/>
      <c r="B293" s="13"/>
      <c r="C293" s="13"/>
      <c r="D293" s="13"/>
      <c r="E293" s="14"/>
    </row>
    <row r="294" spans="1:11" ht="98.25" customHeight="1" thickBot="1">
      <c r="A294" s="15" t="s">
        <v>203</v>
      </c>
      <c r="B294" s="15" t="s">
        <v>176</v>
      </c>
      <c r="C294" s="15" t="s">
        <v>281</v>
      </c>
      <c r="D294" s="15" t="s">
        <v>99</v>
      </c>
      <c r="E294" s="15" t="s">
        <v>571</v>
      </c>
      <c r="F294" s="15"/>
      <c r="G294" s="15"/>
      <c r="H294" s="16" t="s">
        <v>572</v>
      </c>
      <c r="I294" s="16" t="s">
        <v>573</v>
      </c>
      <c r="J294" s="17"/>
      <c r="K294" s="15" t="s">
        <v>574</v>
      </c>
    </row>
    <row r="295" spans="1:11" ht="57" customHeight="1">
      <c r="A295" s="30">
        <v>1</v>
      </c>
      <c r="B295" s="108" t="s">
        <v>82</v>
      </c>
      <c r="C295" s="109" t="s">
        <v>139</v>
      </c>
      <c r="D295" s="99" t="s">
        <v>100</v>
      </c>
      <c r="E295" s="110">
        <v>92.35</v>
      </c>
      <c r="F295" s="96"/>
      <c r="G295" s="203"/>
      <c r="H295" s="145">
        <v>5.0700000000000002E-2</v>
      </c>
      <c r="I295" s="148"/>
      <c r="J295" s="97"/>
      <c r="K295" s="71">
        <f>TRUNC((E295*(1-I$295)),2)</f>
        <v>92.35</v>
      </c>
    </row>
    <row r="296" spans="1:11" ht="57" customHeight="1">
      <c r="A296" s="30">
        <f t="shared" ref="A296:A315" si="23">+A295+1</f>
        <v>2</v>
      </c>
      <c r="B296" s="24" t="s">
        <v>205</v>
      </c>
      <c r="C296" s="25" t="s">
        <v>225</v>
      </c>
      <c r="D296" s="23" t="s">
        <v>100</v>
      </c>
      <c r="E296" s="110">
        <v>39.76</v>
      </c>
      <c r="F296" s="46"/>
      <c r="G296" s="27"/>
      <c r="H296" s="146"/>
      <c r="I296" s="174"/>
      <c r="J296" s="40"/>
      <c r="K296" s="71">
        <f>TRUNC((E296*(1-I$295)),2)</f>
        <v>39.76</v>
      </c>
    </row>
    <row r="297" spans="1:11" ht="57" customHeight="1">
      <c r="A297" s="30">
        <f t="shared" si="23"/>
        <v>3</v>
      </c>
      <c r="B297" s="24" t="s">
        <v>205</v>
      </c>
      <c r="C297" s="25" t="s">
        <v>226</v>
      </c>
      <c r="D297" s="23" t="s">
        <v>100</v>
      </c>
      <c r="E297" s="110">
        <v>47.46</v>
      </c>
      <c r="F297" s="46"/>
      <c r="G297" s="27"/>
      <c r="H297" s="146"/>
      <c r="I297" s="174"/>
      <c r="J297" s="40"/>
      <c r="K297" s="71">
        <f t="shared" ref="K297:K315" si="24">TRUNC((E297*(1-I$295)),2)</f>
        <v>47.46</v>
      </c>
    </row>
    <row r="298" spans="1:11" ht="57" customHeight="1">
      <c r="A298" s="30">
        <f t="shared" si="23"/>
        <v>4</v>
      </c>
      <c r="B298" s="24" t="s">
        <v>399</v>
      </c>
      <c r="C298" s="25" t="s">
        <v>403</v>
      </c>
      <c r="D298" s="23" t="s">
        <v>100</v>
      </c>
      <c r="E298" s="110">
        <v>123.13</v>
      </c>
      <c r="F298" s="46"/>
      <c r="G298" s="27"/>
      <c r="H298" s="146"/>
      <c r="I298" s="174"/>
      <c r="J298" s="40"/>
      <c r="K298" s="71">
        <f t="shared" si="24"/>
        <v>123.13</v>
      </c>
    </row>
    <row r="299" spans="1:11" ht="57" customHeight="1">
      <c r="A299" s="30">
        <f t="shared" si="23"/>
        <v>5</v>
      </c>
      <c r="B299" s="24" t="s">
        <v>598</v>
      </c>
      <c r="C299" s="25" t="s">
        <v>600</v>
      </c>
      <c r="D299" s="23" t="s">
        <v>100</v>
      </c>
      <c r="E299" s="110">
        <v>91</v>
      </c>
      <c r="F299" s="46"/>
      <c r="G299" s="27"/>
      <c r="H299" s="146"/>
      <c r="I299" s="174"/>
      <c r="J299" s="40"/>
      <c r="K299" s="71">
        <f t="shared" si="24"/>
        <v>91</v>
      </c>
    </row>
    <row r="300" spans="1:11" ht="57" customHeight="1">
      <c r="A300" s="30">
        <f t="shared" si="23"/>
        <v>6</v>
      </c>
      <c r="B300" s="24" t="s">
        <v>599</v>
      </c>
      <c r="C300" s="25" t="s">
        <v>601</v>
      </c>
      <c r="D300" s="23" t="s">
        <v>100</v>
      </c>
      <c r="E300" s="110">
        <v>90</v>
      </c>
      <c r="F300" s="46"/>
      <c r="G300" s="27"/>
      <c r="H300" s="146"/>
      <c r="I300" s="174"/>
      <c r="J300" s="40"/>
      <c r="K300" s="71">
        <f t="shared" si="24"/>
        <v>90</v>
      </c>
    </row>
    <row r="301" spans="1:11" ht="57" customHeight="1">
      <c r="A301" s="30">
        <f t="shared" si="23"/>
        <v>7</v>
      </c>
      <c r="B301" s="24" t="s">
        <v>400</v>
      </c>
      <c r="C301" s="25" t="s">
        <v>404</v>
      </c>
      <c r="D301" s="23" t="s">
        <v>228</v>
      </c>
      <c r="E301" s="110">
        <v>250.11</v>
      </c>
      <c r="F301" s="46"/>
      <c r="G301" s="27"/>
      <c r="H301" s="146"/>
      <c r="I301" s="174"/>
      <c r="J301" s="40"/>
      <c r="K301" s="71">
        <f t="shared" si="24"/>
        <v>250.11</v>
      </c>
    </row>
    <row r="302" spans="1:11" ht="57" customHeight="1">
      <c r="A302" s="30">
        <f t="shared" si="23"/>
        <v>8</v>
      </c>
      <c r="B302" s="24" t="s">
        <v>401</v>
      </c>
      <c r="C302" s="25" t="s">
        <v>405</v>
      </c>
      <c r="D302" s="72" t="s">
        <v>228</v>
      </c>
      <c r="E302" s="110">
        <v>164.17</v>
      </c>
      <c r="F302" s="46"/>
      <c r="G302" s="27"/>
      <c r="H302" s="146"/>
      <c r="I302" s="174"/>
      <c r="J302" s="40"/>
      <c r="K302" s="71">
        <f t="shared" si="24"/>
        <v>164.17</v>
      </c>
    </row>
    <row r="303" spans="1:11" ht="57" customHeight="1">
      <c r="A303" s="30">
        <f t="shared" si="23"/>
        <v>9</v>
      </c>
      <c r="B303" s="108" t="s">
        <v>138</v>
      </c>
      <c r="C303" s="109" t="s">
        <v>227</v>
      </c>
      <c r="D303" s="99" t="s">
        <v>100</v>
      </c>
      <c r="E303" s="110">
        <v>115.43</v>
      </c>
      <c r="F303" s="46"/>
      <c r="G303" s="27"/>
      <c r="H303" s="146"/>
      <c r="I303" s="174"/>
      <c r="J303" s="40"/>
      <c r="K303" s="71">
        <f t="shared" si="24"/>
        <v>115.43</v>
      </c>
    </row>
    <row r="304" spans="1:11" ht="57" customHeight="1">
      <c r="A304" s="30">
        <f t="shared" si="23"/>
        <v>10</v>
      </c>
      <c r="B304" s="24" t="s">
        <v>243</v>
      </c>
      <c r="C304" s="25" t="s">
        <v>242</v>
      </c>
      <c r="D304" s="30" t="s">
        <v>244</v>
      </c>
      <c r="E304" s="110">
        <v>339.89</v>
      </c>
      <c r="F304" s="46"/>
      <c r="G304" s="27"/>
      <c r="H304" s="146"/>
      <c r="I304" s="174"/>
      <c r="J304" s="40"/>
      <c r="K304" s="71">
        <f t="shared" si="24"/>
        <v>339.89</v>
      </c>
    </row>
    <row r="305" spans="1:11" ht="57" customHeight="1">
      <c r="A305" s="23">
        <f t="shared" si="23"/>
        <v>11</v>
      </c>
      <c r="B305" s="24" t="s">
        <v>564</v>
      </c>
      <c r="C305" s="25" t="s">
        <v>565</v>
      </c>
      <c r="D305" s="23" t="s">
        <v>100</v>
      </c>
      <c r="E305" s="110">
        <v>136</v>
      </c>
      <c r="F305" s="46"/>
      <c r="G305" s="27"/>
      <c r="H305" s="146"/>
      <c r="I305" s="174"/>
      <c r="J305" s="40"/>
      <c r="K305" s="71">
        <f t="shared" si="24"/>
        <v>136</v>
      </c>
    </row>
    <row r="306" spans="1:11" ht="57" customHeight="1">
      <c r="A306" s="23">
        <f t="shared" si="23"/>
        <v>12</v>
      </c>
      <c r="B306" s="24" t="s">
        <v>564</v>
      </c>
      <c r="C306" s="25" t="s">
        <v>566</v>
      </c>
      <c r="D306" s="23" t="s">
        <v>100</v>
      </c>
      <c r="E306" s="110">
        <v>37.5</v>
      </c>
      <c r="F306" s="46"/>
      <c r="G306" s="27"/>
      <c r="H306" s="146"/>
      <c r="I306" s="174"/>
      <c r="J306" s="40"/>
      <c r="K306" s="71">
        <f t="shared" si="24"/>
        <v>37.5</v>
      </c>
    </row>
    <row r="307" spans="1:11" ht="57" customHeight="1">
      <c r="A307" s="23">
        <f t="shared" si="23"/>
        <v>13</v>
      </c>
      <c r="B307" s="24" t="s">
        <v>206</v>
      </c>
      <c r="C307" s="25" t="s">
        <v>253</v>
      </c>
      <c r="D307" s="23" t="s">
        <v>100</v>
      </c>
      <c r="E307" s="110">
        <v>77.86</v>
      </c>
      <c r="F307" s="204"/>
      <c r="G307" s="205"/>
      <c r="H307" s="146"/>
      <c r="I307" s="174"/>
      <c r="K307" s="71">
        <f t="shared" si="24"/>
        <v>77.86</v>
      </c>
    </row>
    <row r="308" spans="1:11" ht="57" customHeight="1">
      <c r="A308" s="30">
        <f t="shared" si="23"/>
        <v>14</v>
      </c>
      <c r="B308" s="24" t="s">
        <v>256</v>
      </c>
      <c r="C308" s="25" t="s">
        <v>406</v>
      </c>
      <c r="D308" s="23" t="s">
        <v>100</v>
      </c>
      <c r="E308" s="110">
        <v>32.07</v>
      </c>
      <c r="F308" s="204"/>
      <c r="G308" s="205"/>
      <c r="H308" s="146"/>
      <c r="I308" s="174"/>
      <c r="K308" s="71">
        <f t="shared" si="24"/>
        <v>32.07</v>
      </c>
    </row>
    <row r="309" spans="1:11" ht="57" customHeight="1">
      <c r="A309" s="30">
        <f t="shared" si="23"/>
        <v>15</v>
      </c>
      <c r="B309" s="24" t="s">
        <v>254</v>
      </c>
      <c r="C309" s="25" t="s">
        <v>255</v>
      </c>
      <c r="D309" s="72" t="s">
        <v>100</v>
      </c>
      <c r="E309" s="110">
        <v>74.39</v>
      </c>
      <c r="F309" s="204"/>
      <c r="G309" s="205"/>
      <c r="H309" s="146"/>
      <c r="I309" s="174"/>
      <c r="K309" s="71">
        <f t="shared" si="24"/>
        <v>74.39</v>
      </c>
    </row>
    <row r="310" spans="1:11" ht="57" customHeight="1">
      <c r="A310" s="30">
        <f t="shared" si="23"/>
        <v>16</v>
      </c>
      <c r="B310" s="24" t="s">
        <v>254</v>
      </c>
      <c r="C310" s="25" t="s">
        <v>407</v>
      </c>
      <c r="D310" s="72" t="s">
        <v>100</v>
      </c>
      <c r="E310" s="110">
        <v>60.28</v>
      </c>
      <c r="F310" s="204"/>
      <c r="G310" s="205"/>
      <c r="H310" s="146"/>
      <c r="I310" s="174"/>
      <c r="K310" s="71">
        <f t="shared" si="24"/>
        <v>60.28</v>
      </c>
    </row>
    <row r="311" spans="1:11" ht="57" customHeight="1">
      <c r="A311" s="30">
        <f t="shared" si="23"/>
        <v>17</v>
      </c>
      <c r="B311" s="24" t="s">
        <v>258</v>
      </c>
      <c r="C311" s="25" t="s">
        <v>257</v>
      </c>
      <c r="D311" s="72" t="s">
        <v>100</v>
      </c>
      <c r="E311" s="110">
        <v>118</v>
      </c>
      <c r="F311" s="204"/>
      <c r="G311" s="205"/>
      <c r="H311" s="146"/>
      <c r="I311" s="174"/>
      <c r="K311" s="71">
        <f t="shared" si="24"/>
        <v>118</v>
      </c>
    </row>
    <row r="312" spans="1:11" ht="57" customHeight="1">
      <c r="A312" s="30">
        <f t="shared" si="23"/>
        <v>18</v>
      </c>
      <c r="B312" s="24" t="s">
        <v>249</v>
      </c>
      <c r="C312" s="25" t="s">
        <v>247</v>
      </c>
      <c r="D312" s="72" t="s">
        <v>100</v>
      </c>
      <c r="E312" s="110">
        <v>92.35</v>
      </c>
      <c r="F312" s="204"/>
      <c r="G312" s="205"/>
      <c r="H312" s="146"/>
      <c r="I312" s="174"/>
      <c r="K312" s="71">
        <f t="shared" si="24"/>
        <v>92.35</v>
      </c>
    </row>
    <row r="313" spans="1:11" ht="57" customHeight="1">
      <c r="A313" s="30">
        <f t="shared" si="23"/>
        <v>19</v>
      </c>
      <c r="B313" s="24" t="s">
        <v>246</v>
      </c>
      <c r="C313" s="25" t="s">
        <v>248</v>
      </c>
      <c r="D313" s="72" t="s">
        <v>100</v>
      </c>
      <c r="E313" s="110">
        <v>73.11</v>
      </c>
      <c r="F313" s="204"/>
      <c r="G313" s="205"/>
      <c r="H313" s="146"/>
      <c r="I313" s="174"/>
      <c r="K313" s="71">
        <f t="shared" si="24"/>
        <v>73.11</v>
      </c>
    </row>
    <row r="314" spans="1:11" ht="57" customHeight="1">
      <c r="A314" s="30">
        <f t="shared" si="23"/>
        <v>20</v>
      </c>
      <c r="B314" s="24" t="s">
        <v>402</v>
      </c>
      <c r="C314" s="25" t="s">
        <v>408</v>
      </c>
      <c r="D314" s="72" t="s">
        <v>100</v>
      </c>
      <c r="E314" s="110">
        <v>84.65</v>
      </c>
      <c r="F314" s="204"/>
      <c r="G314" s="205"/>
      <c r="H314" s="146"/>
      <c r="I314" s="174"/>
      <c r="K314" s="71">
        <f t="shared" si="24"/>
        <v>84.65</v>
      </c>
    </row>
    <row r="315" spans="1:11" ht="57" customHeight="1" thickBot="1">
      <c r="A315" s="30">
        <f t="shared" si="23"/>
        <v>21</v>
      </c>
      <c r="B315" s="24" t="s">
        <v>245</v>
      </c>
      <c r="C315" s="25" t="s">
        <v>409</v>
      </c>
      <c r="D315" s="23" t="s">
        <v>100</v>
      </c>
      <c r="E315" s="110">
        <v>64.13</v>
      </c>
      <c r="F315" s="204"/>
      <c r="G315" s="205"/>
      <c r="H315" s="147"/>
      <c r="I315" s="175"/>
      <c r="J315" s="35"/>
      <c r="K315" s="71">
        <f t="shared" si="24"/>
        <v>64.13</v>
      </c>
    </row>
    <row r="316" spans="1:11" ht="57" customHeight="1" thickBot="1">
      <c r="A316" s="36"/>
      <c r="B316" s="37"/>
      <c r="C316" s="37"/>
      <c r="D316" s="36"/>
      <c r="E316" s="38"/>
    </row>
    <row r="317" spans="1:11" ht="30" customHeight="1" thickBot="1">
      <c r="A317" s="169" t="s">
        <v>290</v>
      </c>
      <c r="B317" s="170"/>
      <c r="C317" s="170"/>
      <c r="D317" s="170"/>
      <c r="E317" s="170"/>
      <c r="F317" s="170"/>
      <c r="G317" s="170"/>
      <c r="H317" s="170"/>
      <c r="I317" s="170"/>
      <c r="J317" s="170"/>
      <c r="K317" s="171"/>
    </row>
    <row r="318" spans="1:11" ht="4.5" customHeight="1">
      <c r="A318" s="12"/>
      <c r="B318" s="13"/>
      <c r="C318" s="13"/>
      <c r="D318" s="13"/>
      <c r="E318" s="14"/>
    </row>
    <row r="319" spans="1:11" ht="98.25" customHeight="1" thickBot="1">
      <c r="A319" s="15" t="s">
        <v>203</v>
      </c>
      <c r="B319" s="15" t="s">
        <v>176</v>
      </c>
      <c r="C319" s="15" t="s">
        <v>281</v>
      </c>
      <c r="D319" s="15" t="s">
        <v>99</v>
      </c>
      <c r="E319" s="15" t="s">
        <v>571</v>
      </c>
      <c r="F319" s="15"/>
      <c r="G319" s="15"/>
      <c r="H319" s="16" t="s">
        <v>572</v>
      </c>
      <c r="I319" s="16" t="s">
        <v>573</v>
      </c>
      <c r="J319" s="17"/>
      <c r="K319" s="15" t="s">
        <v>574</v>
      </c>
    </row>
    <row r="320" spans="1:11" ht="57" customHeight="1">
      <c r="A320" s="30">
        <f>A315+1</f>
        <v>22</v>
      </c>
      <c r="B320" s="24" t="s">
        <v>259</v>
      </c>
      <c r="C320" s="25" t="s">
        <v>414</v>
      </c>
      <c r="D320" s="72" t="s">
        <v>100</v>
      </c>
      <c r="E320" s="111">
        <v>37.51</v>
      </c>
      <c r="F320" s="96"/>
      <c r="G320" s="203"/>
      <c r="H320" s="197">
        <v>1.6899999999999998E-2</v>
      </c>
      <c r="I320" s="191"/>
      <c r="K320" s="79">
        <f>TRUNC((E320*(1-I$320)),2)</f>
        <v>37.51</v>
      </c>
    </row>
    <row r="321" spans="1:11" ht="57" customHeight="1">
      <c r="A321" s="30">
        <f t="shared" ref="A321:A334" si="25">A320+1</f>
        <v>23</v>
      </c>
      <c r="B321" s="24" t="s">
        <v>259</v>
      </c>
      <c r="C321" s="25" t="s">
        <v>415</v>
      </c>
      <c r="D321" s="72" t="s">
        <v>100</v>
      </c>
      <c r="E321" s="111">
        <v>32.67</v>
      </c>
      <c r="F321" s="46"/>
      <c r="G321" s="27"/>
      <c r="H321" s="198"/>
      <c r="I321" s="149"/>
      <c r="K321" s="71">
        <f>TRUNC((E321*(1-I$320)),2)</f>
        <v>32.67</v>
      </c>
    </row>
    <row r="322" spans="1:11" ht="57" customHeight="1">
      <c r="A322" s="30">
        <f t="shared" si="25"/>
        <v>24</v>
      </c>
      <c r="B322" s="24" t="s">
        <v>259</v>
      </c>
      <c r="C322" s="25" t="s">
        <v>416</v>
      </c>
      <c r="D322" s="72" t="s">
        <v>315</v>
      </c>
      <c r="E322" s="111">
        <v>121</v>
      </c>
      <c r="F322" s="46"/>
      <c r="G322" s="27"/>
      <c r="H322" s="198"/>
      <c r="I322" s="149"/>
      <c r="K322" s="71">
        <f t="shared" ref="K322:K334" si="26">TRUNC((E322*(1-I$320)),2)</f>
        <v>121</v>
      </c>
    </row>
    <row r="323" spans="1:11" ht="57" customHeight="1">
      <c r="A323" s="30">
        <f t="shared" si="25"/>
        <v>25</v>
      </c>
      <c r="B323" s="24" t="s">
        <v>260</v>
      </c>
      <c r="C323" s="25" t="s">
        <v>417</v>
      </c>
      <c r="D323" s="72" t="s">
        <v>100</v>
      </c>
      <c r="E323" s="111">
        <v>41.14</v>
      </c>
      <c r="F323" s="46"/>
      <c r="G323" s="27"/>
      <c r="H323" s="198"/>
      <c r="I323" s="149"/>
      <c r="K323" s="71">
        <f t="shared" si="26"/>
        <v>41.14</v>
      </c>
    </row>
    <row r="324" spans="1:11" ht="57" customHeight="1">
      <c r="A324" s="30">
        <f t="shared" si="25"/>
        <v>26</v>
      </c>
      <c r="B324" s="24" t="s">
        <v>260</v>
      </c>
      <c r="C324" s="25" t="s">
        <v>418</v>
      </c>
      <c r="D324" s="72" t="s">
        <v>100</v>
      </c>
      <c r="E324" s="111">
        <v>38.72</v>
      </c>
      <c r="F324" s="46"/>
      <c r="G324" s="27"/>
      <c r="H324" s="198"/>
      <c r="I324" s="149"/>
      <c r="K324" s="71">
        <f t="shared" si="26"/>
        <v>38.72</v>
      </c>
    </row>
    <row r="325" spans="1:11" ht="57" customHeight="1">
      <c r="A325" s="30">
        <f>A324+1</f>
        <v>27</v>
      </c>
      <c r="B325" s="24" t="s">
        <v>260</v>
      </c>
      <c r="C325" s="25" t="s">
        <v>419</v>
      </c>
      <c r="D325" s="72" t="s">
        <v>100</v>
      </c>
      <c r="E325" s="111">
        <v>102.85</v>
      </c>
      <c r="F325" s="46"/>
      <c r="G325" s="27"/>
      <c r="H325" s="198"/>
      <c r="I325" s="149"/>
      <c r="K325" s="71">
        <f t="shared" si="26"/>
        <v>102.85</v>
      </c>
    </row>
    <row r="326" spans="1:11" ht="57" customHeight="1">
      <c r="A326" s="30">
        <f t="shared" si="25"/>
        <v>28</v>
      </c>
      <c r="B326" s="24" t="s">
        <v>193</v>
      </c>
      <c r="C326" s="25" t="s">
        <v>420</v>
      </c>
      <c r="D326" s="72" t="s">
        <v>100</v>
      </c>
      <c r="E326" s="111">
        <v>62.92</v>
      </c>
      <c r="F326" s="46"/>
      <c r="G326" s="27"/>
      <c r="H326" s="198"/>
      <c r="I326" s="149"/>
      <c r="K326" s="71">
        <f t="shared" si="26"/>
        <v>62.92</v>
      </c>
    </row>
    <row r="327" spans="1:11" ht="57" customHeight="1">
      <c r="A327" s="30">
        <f t="shared" si="25"/>
        <v>29</v>
      </c>
      <c r="B327" s="24" t="s">
        <v>410</v>
      </c>
      <c r="C327" s="25" t="s">
        <v>421</v>
      </c>
      <c r="D327" s="23" t="s">
        <v>100</v>
      </c>
      <c r="E327" s="111">
        <v>79.86</v>
      </c>
      <c r="F327" s="46"/>
      <c r="G327" s="27"/>
      <c r="H327" s="198"/>
      <c r="I327" s="149"/>
      <c r="K327" s="71">
        <f t="shared" si="26"/>
        <v>79.86</v>
      </c>
    </row>
    <row r="328" spans="1:11" ht="57" customHeight="1">
      <c r="A328" s="30">
        <f t="shared" si="25"/>
        <v>30</v>
      </c>
      <c r="B328" s="24" t="s">
        <v>411</v>
      </c>
      <c r="C328" s="25" t="s">
        <v>422</v>
      </c>
      <c r="D328" s="23" t="s">
        <v>100</v>
      </c>
      <c r="E328" s="111">
        <v>165.52</v>
      </c>
      <c r="F328" s="46"/>
      <c r="G328" s="27"/>
      <c r="H328" s="198"/>
      <c r="I328" s="149"/>
      <c r="K328" s="71">
        <f t="shared" si="26"/>
        <v>165.52</v>
      </c>
    </row>
    <row r="329" spans="1:11" ht="57" customHeight="1">
      <c r="A329" s="30">
        <f>A328+1</f>
        <v>31</v>
      </c>
      <c r="B329" s="24" t="s">
        <v>412</v>
      </c>
      <c r="C329" s="25" t="s">
        <v>423</v>
      </c>
      <c r="D329" s="23" t="s">
        <v>100</v>
      </c>
      <c r="E329" s="111">
        <v>318.23</v>
      </c>
      <c r="F329" s="46"/>
      <c r="G329" s="27"/>
      <c r="H329" s="198"/>
      <c r="I329" s="149"/>
      <c r="K329" s="71">
        <f t="shared" si="26"/>
        <v>318.23</v>
      </c>
    </row>
    <row r="330" spans="1:11" ht="57" customHeight="1">
      <c r="A330" s="30">
        <f t="shared" si="25"/>
        <v>32</v>
      </c>
      <c r="B330" s="24" t="s">
        <v>413</v>
      </c>
      <c r="C330" s="25" t="s">
        <v>424</v>
      </c>
      <c r="D330" s="23" t="s">
        <v>100</v>
      </c>
      <c r="E330" s="111">
        <v>175.45</v>
      </c>
      <c r="F330" s="204"/>
      <c r="G330" s="205"/>
      <c r="H330" s="198"/>
      <c r="I330" s="149"/>
      <c r="K330" s="71">
        <f t="shared" si="26"/>
        <v>175.45</v>
      </c>
    </row>
    <row r="331" spans="1:11" ht="57" customHeight="1">
      <c r="A331" s="30">
        <f t="shared" si="25"/>
        <v>33</v>
      </c>
      <c r="B331" s="24" t="s">
        <v>193</v>
      </c>
      <c r="C331" s="25" t="s">
        <v>425</v>
      </c>
      <c r="D331" s="72" t="s">
        <v>100</v>
      </c>
      <c r="E331" s="111">
        <v>75.02</v>
      </c>
      <c r="F331" s="204"/>
      <c r="G331" s="205"/>
      <c r="H331" s="198"/>
      <c r="I331" s="149"/>
      <c r="K331" s="71">
        <f t="shared" si="26"/>
        <v>75.02</v>
      </c>
    </row>
    <row r="332" spans="1:11" ht="57" customHeight="1">
      <c r="A332" s="30">
        <f t="shared" si="25"/>
        <v>34</v>
      </c>
      <c r="B332" s="24" t="s">
        <v>560</v>
      </c>
      <c r="C332" s="25" t="s">
        <v>561</v>
      </c>
      <c r="D332" s="72" t="s">
        <v>100</v>
      </c>
      <c r="E332" s="111">
        <v>110</v>
      </c>
      <c r="F332" s="204"/>
      <c r="G332" s="205"/>
      <c r="H332" s="198"/>
      <c r="I332" s="149"/>
      <c r="K332" s="71">
        <f t="shared" si="26"/>
        <v>110</v>
      </c>
    </row>
    <row r="333" spans="1:11" ht="57" customHeight="1">
      <c r="A333" s="30">
        <f t="shared" si="25"/>
        <v>35</v>
      </c>
      <c r="B333" s="24" t="s">
        <v>560</v>
      </c>
      <c r="C333" s="25" t="s">
        <v>562</v>
      </c>
      <c r="D333" s="72" t="s">
        <v>100</v>
      </c>
      <c r="E333" s="111">
        <v>110</v>
      </c>
      <c r="F333" s="204"/>
      <c r="G333" s="205"/>
      <c r="H333" s="198"/>
      <c r="I333" s="149"/>
      <c r="K333" s="71">
        <f t="shared" si="26"/>
        <v>110</v>
      </c>
    </row>
    <row r="334" spans="1:11" ht="57" customHeight="1" thickBot="1">
      <c r="A334" s="30">
        <f t="shared" si="25"/>
        <v>36</v>
      </c>
      <c r="B334" s="24" t="s">
        <v>560</v>
      </c>
      <c r="C334" s="25" t="s">
        <v>563</v>
      </c>
      <c r="D334" s="72" t="s">
        <v>100</v>
      </c>
      <c r="E334" s="111">
        <v>110</v>
      </c>
      <c r="F334" s="204"/>
      <c r="G334" s="205"/>
      <c r="H334" s="199"/>
      <c r="I334" s="150"/>
      <c r="J334" s="35"/>
      <c r="K334" s="71">
        <f t="shared" si="26"/>
        <v>110</v>
      </c>
    </row>
    <row r="335" spans="1:11" ht="57" customHeight="1" thickBot="1">
      <c r="A335" s="8"/>
      <c r="B335" s="8"/>
      <c r="C335" s="8"/>
      <c r="D335" s="8"/>
      <c r="E335" s="80"/>
    </row>
    <row r="336" spans="1:11" ht="30" customHeight="1" thickBot="1">
      <c r="A336" s="169" t="s">
        <v>291</v>
      </c>
      <c r="B336" s="170"/>
      <c r="C336" s="170"/>
      <c r="D336" s="170"/>
      <c r="E336" s="170"/>
      <c r="F336" s="170"/>
      <c r="G336" s="170"/>
      <c r="H336" s="170"/>
      <c r="I336" s="170"/>
      <c r="J336" s="170"/>
      <c r="K336" s="171"/>
    </row>
    <row r="337" spans="1:11" ht="4.5" customHeight="1">
      <c r="A337" s="12"/>
      <c r="B337" s="13"/>
      <c r="C337" s="13"/>
      <c r="D337" s="13"/>
      <c r="E337" s="14"/>
    </row>
    <row r="338" spans="1:11" ht="98.25" customHeight="1" thickBot="1">
      <c r="A338" s="15" t="s">
        <v>203</v>
      </c>
      <c r="B338" s="15" t="s">
        <v>176</v>
      </c>
      <c r="C338" s="15" t="s">
        <v>281</v>
      </c>
      <c r="D338" s="15" t="s">
        <v>99</v>
      </c>
      <c r="E338" s="15" t="s">
        <v>571</v>
      </c>
      <c r="F338" s="15"/>
      <c r="G338" s="15"/>
      <c r="H338" s="16" t="s">
        <v>572</v>
      </c>
      <c r="I338" s="16" t="s">
        <v>573</v>
      </c>
      <c r="J338" s="17"/>
      <c r="K338" s="15" t="s">
        <v>574</v>
      </c>
    </row>
    <row r="339" spans="1:11" ht="57" customHeight="1">
      <c r="A339" s="30">
        <f>A334+1</f>
        <v>37</v>
      </c>
      <c r="B339" s="108" t="s">
        <v>134</v>
      </c>
      <c r="C339" s="109" t="s">
        <v>76</v>
      </c>
      <c r="D339" s="99" t="s">
        <v>100</v>
      </c>
      <c r="E339" s="111">
        <v>53.24</v>
      </c>
      <c r="F339" s="46"/>
      <c r="G339" s="27"/>
      <c r="H339" s="192">
        <v>6.4999999999999997E-3</v>
      </c>
      <c r="I339" s="191"/>
      <c r="K339" s="79">
        <f>TRUNC((E339*(1-I$339)),2)</f>
        <v>53.24</v>
      </c>
    </row>
    <row r="340" spans="1:11" ht="57" customHeight="1">
      <c r="A340" s="30">
        <f t="shared" ref="A340:A348" si="27">+A339+1</f>
        <v>38</v>
      </c>
      <c r="B340" s="24" t="s">
        <v>426</v>
      </c>
      <c r="C340" s="25" t="s">
        <v>429</v>
      </c>
      <c r="D340" s="99" t="s">
        <v>100</v>
      </c>
      <c r="E340" s="111">
        <v>133.1</v>
      </c>
      <c r="F340" s="46"/>
      <c r="G340" s="27"/>
      <c r="H340" s="193"/>
      <c r="I340" s="149"/>
      <c r="K340" s="71">
        <f>TRUNC((E340*(1-I$339)),2)</f>
        <v>133.1</v>
      </c>
    </row>
    <row r="341" spans="1:11" ht="57" customHeight="1">
      <c r="A341" s="30">
        <f t="shared" si="27"/>
        <v>39</v>
      </c>
      <c r="B341" s="24" t="s">
        <v>427</v>
      </c>
      <c r="C341" s="25" t="s">
        <v>430</v>
      </c>
      <c r="D341" s="99" t="s">
        <v>100</v>
      </c>
      <c r="E341" s="111">
        <v>83.49</v>
      </c>
      <c r="F341" s="46"/>
      <c r="G341" s="27"/>
      <c r="H341" s="193"/>
      <c r="I341" s="149"/>
      <c r="K341" s="49">
        <f t="shared" ref="K341:K348" si="28">TRUNC((E341*(1-I$339)),2)</f>
        <v>83.49</v>
      </c>
    </row>
    <row r="342" spans="1:11" ht="57" customHeight="1">
      <c r="A342" s="30">
        <f t="shared" si="27"/>
        <v>40</v>
      </c>
      <c r="B342" s="24" t="s">
        <v>427</v>
      </c>
      <c r="C342" s="25" t="s">
        <v>431</v>
      </c>
      <c r="D342" s="99" t="s">
        <v>100</v>
      </c>
      <c r="E342" s="111">
        <v>83.49</v>
      </c>
      <c r="F342" s="204"/>
      <c r="G342" s="205"/>
      <c r="H342" s="193"/>
      <c r="I342" s="149"/>
      <c r="K342" s="49">
        <f t="shared" si="28"/>
        <v>83.49</v>
      </c>
    </row>
    <row r="343" spans="1:11" ht="57" customHeight="1">
      <c r="A343" s="30">
        <f t="shared" si="27"/>
        <v>41</v>
      </c>
      <c r="B343" s="24" t="s">
        <v>427</v>
      </c>
      <c r="C343" s="25" t="s">
        <v>432</v>
      </c>
      <c r="D343" s="99" t="s">
        <v>100</v>
      </c>
      <c r="E343" s="111">
        <v>22.99</v>
      </c>
      <c r="F343" s="204"/>
      <c r="G343" s="205"/>
      <c r="H343" s="193"/>
      <c r="I343" s="149"/>
      <c r="K343" s="49">
        <f t="shared" si="28"/>
        <v>22.99</v>
      </c>
    </row>
    <row r="344" spans="1:11" ht="57" customHeight="1">
      <c r="A344" s="30">
        <f t="shared" si="27"/>
        <v>42</v>
      </c>
      <c r="B344" s="108" t="s">
        <v>310</v>
      </c>
      <c r="C344" s="109" t="s">
        <v>433</v>
      </c>
      <c r="D344" s="99" t="s">
        <v>100</v>
      </c>
      <c r="E344" s="111">
        <v>108.9</v>
      </c>
      <c r="F344" s="204"/>
      <c r="G344" s="205"/>
      <c r="H344" s="193"/>
      <c r="I344" s="149"/>
      <c r="K344" s="49">
        <f t="shared" si="28"/>
        <v>108.9</v>
      </c>
    </row>
    <row r="345" spans="1:11" ht="57" customHeight="1">
      <c r="A345" s="30">
        <f t="shared" si="27"/>
        <v>43</v>
      </c>
      <c r="B345" s="108" t="s">
        <v>79</v>
      </c>
      <c r="C345" s="109" t="s">
        <v>434</v>
      </c>
      <c r="D345" s="99" t="s">
        <v>100</v>
      </c>
      <c r="E345" s="111">
        <v>84.7</v>
      </c>
      <c r="F345" s="204"/>
      <c r="G345" s="205"/>
      <c r="H345" s="193"/>
      <c r="I345" s="149"/>
      <c r="K345" s="49">
        <f t="shared" si="28"/>
        <v>84.7</v>
      </c>
    </row>
    <row r="346" spans="1:11" ht="57" customHeight="1">
      <c r="A346" s="30">
        <f t="shared" si="27"/>
        <v>44</v>
      </c>
      <c r="B346" s="24" t="s">
        <v>262</v>
      </c>
      <c r="C346" s="25" t="s">
        <v>435</v>
      </c>
      <c r="D346" s="99" t="s">
        <v>100</v>
      </c>
      <c r="E346" s="111">
        <v>96.8</v>
      </c>
      <c r="F346" s="204"/>
      <c r="G346" s="205"/>
      <c r="H346" s="193"/>
      <c r="I346" s="149"/>
      <c r="K346" s="49">
        <f t="shared" si="28"/>
        <v>96.8</v>
      </c>
    </row>
    <row r="347" spans="1:11" ht="57" customHeight="1">
      <c r="A347" s="30">
        <f t="shared" si="27"/>
        <v>45</v>
      </c>
      <c r="B347" s="24" t="s">
        <v>428</v>
      </c>
      <c r="C347" s="25" t="s">
        <v>436</v>
      </c>
      <c r="D347" s="99" t="s">
        <v>100</v>
      </c>
      <c r="E347" s="111">
        <v>89.54</v>
      </c>
      <c r="F347" s="204"/>
      <c r="G347" s="205"/>
      <c r="H347" s="193"/>
      <c r="I347" s="149"/>
      <c r="K347" s="49">
        <f t="shared" si="28"/>
        <v>89.54</v>
      </c>
    </row>
    <row r="348" spans="1:11" ht="57" customHeight="1" thickBot="1">
      <c r="A348" s="30">
        <f t="shared" si="27"/>
        <v>46</v>
      </c>
      <c r="B348" s="108" t="s">
        <v>261</v>
      </c>
      <c r="C348" s="109" t="s">
        <v>437</v>
      </c>
      <c r="D348" s="99" t="s">
        <v>100</v>
      </c>
      <c r="E348" s="111">
        <v>82.76</v>
      </c>
      <c r="F348" s="204"/>
      <c r="G348" s="205"/>
      <c r="H348" s="194"/>
      <c r="I348" s="150"/>
      <c r="J348" s="35"/>
      <c r="K348" s="49">
        <f t="shared" si="28"/>
        <v>82.76</v>
      </c>
    </row>
    <row r="349" spans="1:11" ht="57" customHeight="1" thickBot="1">
      <c r="A349" s="36"/>
      <c r="B349" s="37"/>
      <c r="C349" s="37"/>
      <c r="D349" s="36"/>
      <c r="E349" s="38"/>
    </row>
    <row r="350" spans="1:11" ht="30" customHeight="1" thickBot="1">
      <c r="A350" s="169" t="s">
        <v>292</v>
      </c>
      <c r="B350" s="170"/>
      <c r="C350" s="170"/>
      <c r="D350" s="170"/>
      <c r="E350" s="170"/>
      <c r="F350" s="170"/>
      <c r="G350" s="170"/>
      <c r="H350" s="170"/>
      <c r="I350" s="170"/>
      <c r="J350" s="170"/>
      <c r="K350" s="171"/>
    </row>
    <row r="351" spans="1:11" ht="4.5" customHeight="1">
      <c r="A351" s="12"/>
      <c r="B351" s="13"/>
      <c r="C351" s="13"/>
      <c r="D351" s="13"/>
      <c r="E351" s="14"/>
    </row>
    <row r="352" spans="1:11" ht="98.25" customHeight="1" thickBot="1">
      <c r="A352" s="15" t="s">
        <v>203</v>
      </c>
      <c r="B352" s="15" t="s">
        <v>176</v>
      </c>
      <c r="C352" s="15" t="s">
        <v>281</v>
      </c>
      <c r="D352" s="15" t="s">
        <v>99</v>
      </c>
      <c r="E352" s="15" t="s">
        <v>571</v>
      </c>
      <c r="F352" s="15"/>
      <c r="G352" s="15"/>
      <c r="H352" s="16" t="s">
        <v>572</v>
      </c>
      <c r="I352" s="16" t="s">
        <v>573</v>
      </c>
      <c r="J352" s="17"/>
      <c r="K352" s="15" t="s">
        <v>574</v>
      </c>
    </row>
    <row r="353" spans="1:11" ht="57" customHeight="1">
      <c r="A353" s="112">
        <f>A348+1</f>
        <v>47</v>
      </c>
      <c r="B353" s="113" t="s">
        <v>158</v>
      </c>
      <c r="C353" s="114" t="s">
        <v>443</v>
      </c>
      <c r="D353" s="115" t="s">
        <v>100</v>
      </c>
      <c r="E353" s="116">
        <v>20.57</v>
      </c>
      <c r="F353" s="206"/>
      <c r="G353" s="207"/>
      <c r="H353" s="192">
        <v>4.7999999999999996E-3</v>
      </c>
      <c r="I353" s="191"/>
      <c r="K353" s="48">
        <f>TRUNC((E353*(1-I$353)),2)</f>
        <v>20.57</v>
      </c>
    </row>
    <row r="354" spans="1:11" ht="57" customHeight="1">
      <c r="A354" s="30">
        <f>+A353+1</f>
        <v>48</v>
      </c>
      <c r="B354" s="24" t="s">
        <v>158</v>
      </c>
      <c r="C354" s="25" t="s">
        <v>444</v>
      </c>
      <c r="D354" s="99" t="s">
        <v>100</v>
      </c>
      <c r="E354" s="111">
        <v>10.89</v>
      </c>
      <c r="F354" s="204"/>
      <c r="G354" s="205"/>
      <c r="H354" s="195"/>
      <c r="I354" s="149"/>
      <c r="K354" s="71">
        <f t="shared" ref="K354:K375" si="29">TRUNC((E354*(1-I$353)),2)</f>
        <v>10.89</v>
      </c>
    </row>
    <row r="355" spans="1:11" ht="57" customHeight="1">
      <c r="A355" s="30">
        <f t="shared" ref="A355:A375" si="30">+A354+1</f>
        <v>49</v>
      </c>
      <c r="B355" s="108" t="s">
        <v>153</v>
      </c>
      <c r="C355" s="109" t="s">
        <v>445</v>
      </c>
      <c r="D355" s="99" t="s">
        <v>100</v>
      </c>
      <c r="E355" s="111">
        <v>7.26</v>
      </c>
      <c r="F355" s="204"/>
      <c r="G355" s="205"/>
      <c r="H355" s="195"/>
      <c r="I355" s="149"/>
      <c r="K355" s="71">
        <f t="shared" si="29"/>
        <v>7.26</v>
      </c>
    </row>
    <row r="356" spans="1:11" ht="57" customHeight="1">
      <c r="A356" s="30">
        <f t="shared" si="30"/>
        <v>50</v>
      </c>
      <c r="B356" s="108" t="s">
        <v>153</v>
      </c>
      <c r="C356" s="109" t="s">
        <v>446</v>
      </c>
      <c r="D356" s="99" t="s">
        <v>100</v>
      </c>
      <c r="E356" s="111">
        <v>7.26</v>
      </c>
      <c r="F356" s="204"/>
      <c r="G356" s="205"/>
      <c r="H356" s="195"/>
      <c r="I356" s="149"/>
      <c r="K356" s="71">
        <f t="shared" si="29"/>
        <v>7.26</v>
      </c>
    </row>
    <row r="357" spans="1:11" ht="57" customHeight="1">
      <c r="A357" s="30">
        <f t="shared" si="30"/>
        <v>51</v>
      </c>
      <c r="B357" s="108" t="s">
        <v>78</v>
      </c>
      <c r="C357" s="109" t="s">
        <v>177</v>
      </c>
      <c r="D357" s="99" t="s">
        <v>100</v>
      </c>
      <c r="E357" s="111">
        <v>9.68</v>
      </c>
      <c r="F357" s="204"/>
      <c r="G357" s="205"/>
      <c r="H357" s="195"/>
      <c r="I357" s="149"/>
      <c r="K357" s="71">
        <f t="shared" si="29"/>
        <v>9.68</v>
      </c>
    </row>
    <row r="358" spans="1:11" ht="57" customHeight="1">
      <c r="A358" s="30">
        <f t="shared" si="30"/>
        <v>52</v>
      </c>
      <c r="B358" s="24" t="s">
        <v>159</v>
      </c>
      <c r="C358" s="25" t="s">
        <v>268</v>
      </c>
      <c r="D358" s="99" t="s">
        <v>100</v>
      </c>
      <c r="E358" s="111">
        <v>12.1</v>
      </c>
      <c r="F358" s="204"/>
      <c r="G358" s="205"/>
      <c r="H358" s="195"/>
      <c r="I358" s="149"/>
      <c r="K358" s="71">
        <f t="shared" si="29"/>
        <v>12.1</v>
      </c>
    </row>
    <row r="359" spans="1:11" ht="57" customHeight="1">
      <c r="A359" s="30">
        <f t="shared" si="30"/>
        <v>53</v>
      </c>
      <c r="B359" s="24" t="s">
        <v>263</v>
      </c>
      <c r="C359" s="25" t="s">
        <v>447</v>
      </c>
      <c r="D359" s="99" t="s">
        <v>264</v>
      </c>
      <c r="E359" s="111">
        <v>15.73</v>
      </c>
      <c r="F359" s="204"/>
      <c r="G359" s="205"/>
      <c r="H359" s="195"/>
      <c r="I359" s="149"/>
      <c r="K359" s="71">
        <f t="shared" si="29"/>
        <v>15.73</v>
      </c>
    </row>
    <row r="360" spans="1:11" ht="57" customHeight="1">
      <c r="A360" s="30">
        <f t="shared" si="30"/>
        <v>54</v>
      </c>
      <c r="B360" s="24" t="s">
        <v>263</v>
      </c>
      <c r="C360" s="25" t="s">
        <v>448</v>
      </c>
      <c r="D360" s="99" t="s">
        <v>228</v>
      </c>
      <c r="E360" s="111">
        <v>9.68</v>
      </c>
      <c r="F360" s="204"/>
      <c r="G360" s="205"/>
      <c r="H360" s="195"/>
      <c r="I360" s="149"/>
      <c r="K360" s="71">
        <f t="shared" si="29"/>
        <v>9.68</v>
      </c>
    </row>
    <row r="361" spans="1:11" ht="57" customHeight="1">
      <c r="A361" s="30">
        <f t="shared" si="30"/>
        <v>55</v>
      </c>
      <c r="B361" s="108" t="s">
        <v>160</v>
      </c>
      <c r="C361" s="109" t="s">
        <v>449</v>
      </c>
      <c r="D361" s="99" t="s">
        <v>100</v>
      </c>
      <c r="E361" s="111">
        <v>24.2</v>
      </c>
      <c r="F361" s="204"/>
      <c r="G361" s="205"/>
      <c r="H361" s="195"/>
      <c r="I361" s="149"/>
      <c r="K361" s="71">
        <f t="shared" si="29"/>
        <v>24.2</v>
      </c>
    </row>
    <row r="362" spans="1:11" ht="57" customHeight="1">
      <c r="A362" s="30">
        <f t="shared" si="30"/>
        <v>56</v>
      </c>
      <c r="B362" s="108" t="s">
        <v>161</v>
      </c>
      <c r="C362" s="109" t="s">
        <v>450</v>
      </c>
      <c r="D362" s="99" t="s">
        <v>100</v>
      </c>
      <c r="E362" s="111">
        <v>27.83</v>
      </c>
      <c r="F362" s="204"/>
      <c r="G362" s="205"/>
      <c r="H362" s="195"/>
      <c r="I362" s="149"/>
      <c r="K362" s="71">
        <f t="shared" si="29"/>
        <v>27.83</v>
      </c>
    </row>
    <row r="363" spans="1:11" ht="57" customHeight="1">
      <c r="A363" s="30">
        <f t="shared" si="30"/>
        <v>57</v>
      </c>
      <c r="B363" s="24" t="s">
        <v>265</v>
      </c>
      <c r="C363" s="25" t="s">
        <v>451</v>
      </c>
      <c r="D363" s="99" t="s">
        <v>100</v>
      </c>
      <c r="E363" s="111">
        <v>13.31</v>
      </c>
      <c r="F363" s="204"/>
      <c r="G363" s="205"/>
      <c r="H363" s="195"/>
      <c r="I363" s="149"/>
      <c r="K363" s="71">
        <f t="shared" si="29"/>
        <v>13.31</v>
      </c>
    </row>
    <row r="364" spans="1:11" ht="57" customHeight="1">
      <c r="A364" s="30">
        <f t="shared" si="30"/>
        <v>58</v>
      </c>
      <c r="B364" s="108" t="s">
        <v>265</v>
      </c>
      <c r="C364" s="25" t="s">
        <v>452</v>
      </c>
      <c r="D364" s="99" t="s">
        <v>100</v>
      </c>
      <c r="E364" s="111">
        <v>13.31</v>
      </c>
      <c r="F364" s="204"/>
      <c r="G364" s="205"/>
      <c r="H364" s="195"/>
      <c r="I364" s="149"/>
      <c r="K364" s="71">
        <f t="shared" si="29"/>
        <v>13.31</v>
      </c>
    </row>
    <row r="365" spans="1:11" ht="57" customHeight="1">
      <c r="A365" s="30">
        <f t="shared" si="30"/>
        <v>59</v>
      </c>
      <c r="B365" s="24" t="s">
        <v>140</v>
      </c>
      <c r="C365" s="25" t="s">
        <v>453</v>
      </c>
      <c r="D365" s="72" t="s">
        <v>100</v>
      </c>
      <c r="E365" s="111">
        <v>26.62</v>
      </c>
      <c r="F365" s="204"/>
      <c r="G365" s="205"/>
      <c r="H365" s="195"/>
      <c r="I365" s="149"/>
      <c r="K365" s="71">
        <f t="shared" si="29"/>
        <v>26.62</v>
      </c>
    </row>
    <row r="366" spans="1:11" ht="57" customHeight="1">
      <c r="A366" s="30">
        <f t="shared" si="30"/>
        <v>60</v>
      </c>
      <c r="B366" s="24" t="s">
        <v>140</v>
      </c>
      <c r="C366" s="25" t="s">
        <v>454</v>
      </c>
      <c r="D366" s="72" t="s">
        <v>100</v>
      </c>
      <c r="E366" s="111">
        <v>32.67</v>
      </c>
      <c r="F366" s="204"/>
      <c r="G366" s="205"/>
      <c r="H366" s="195"/>
      <c r="I366" s="149"/>
      <c r="K366" s="71">
        <f t="shared" si="29"/>
        <v>32.67</v>
      </c>
    </row>
    <row r="367" spans="1:11" ht="57" customHeight="1">
      <c r="A367" s="30">
        <f t="shared" si="30"/>
        <v>61</v>
      </c>
      <c r="B367" s="24" t="s">
        <v>266</v>
      </c>
      <c r="C367" s="109" t="s">
        <v>455</v>
      </c>
      <c r="D367" s="30" t="s">
        <v>100</v>
      </c>
      <c r="E367" s="111">
        <v>15.73</v>
      </c>
      <c r="F367" s="204"/>
      <c r="G367" s="205"/>
      <c r="H367" s="195"/>
      <c r="I367" s="149"/>
      <c r="K367" s="71">
        <f t="shared" si="29"/>
        <v>15.73</v>
      </c>
    </row>
    <row r="368" spans="1:11" ht="57" customHeight="1">
      <c r="A368" s="30">
        <f t="shared" si="30"/>
        <v>62</v>
      </c>
      <c r="B368" s="24" t="s">
        <v>266</v>
      </c>
      <c r="C368" s="109" t="s">
        <v>456</v>
      </c>
      <c r="D368" s="30" t="s">
        <v>100</v>
      </c>
      <c r="E368" s="111">
        <v>16.940000000000001</v>
      </c>
      <c r="F368" s="204"/>
      <c r="G368" s="205"/>
      <c r="H368" s="195"/>
      <c r="I368" s="149"/>
      <c r="K368" s="71">
        <f t="shared" si="29"/>
        <v>16.940000000000001</v>
      </c>
    </row>
    <row r="369" spans="1:11" ht="57" customHeight="1">
      <c r="A369" s="30">
        <f t="shared" si="30"/>
        <v>63</v>
      </c>
      <c r="B369" s="24" t="s">
        <v>267</v>
      </c>
      <c r="C369" s="25" t="s">
        <v>457</v>
      </c>
      <c r="D369" s="23" t="s">
        <v>100</v>
      </c>
      <c r="E369" s="111">
        <v>32.67</v>
      </c>
      <c r="F369" s="204"/>
      <c r="G369" s="205"/>
      <c r="H369" s="195"/>
      <c r="I369" s="149"/>
      <c r="K369" s="71">
        <f t="shared" si="29"/>
        <v>32.67</v>
      </c>
    </row>
    <row r="370" spans="1:11" ht="57" customHeight="1">
      <c r="A370" s="30">
        <f t="shared" si="30"/>
        <v>64</v>
      </c>
      <c r="B370" s="24" t="s">
        <v>438</v>
      </c>
      <c r="C370" s="25" t="s">
        <v>458</v>
      </c>
      <c r="D370" s="23" t="s">
        <v>100</v>
      </c>
      <c r="E370" s="111">
        <v>72.599999999999994</v>
      </c>
      <c r="F370" s="204"/>
      <c r="G370" s="205"/>
      <c r="H370" s="195"/>
      <c r="I370" s="149"/>
      <c r="K370" s="71">
        <f t="shared" si="29"/>
        <v>72.599999999999994</v>
      </c>
    </row>
    <row r="371" spans="1:11" ht="57" customHeight="1">
      <c r="A371" s="30">
        <f t="shared" si="30"/>
        <v>65</v>
      </c>
      <c r="B371" s="24" t="s">
        <v>439</v>
      </c>
      <c r="C371" s="25" t="s">
        <v>459</v>
      </c>
      <c r="D371" s="23" t="s">
        <v>100</v>
      </c>
      <c r="E371" s="111">
        <v>65.34</v>
      </c>
      <c r="F371" s="204"/>
      <c r="G371" s="205"/>
      <c r="H371" s="195"/>
      <c r="I371" s="149"/>
      <c r="K371" s="71">
        <f t="shared" si="29"/>
        <v>65.34</v>
      </c>
    </row>
    <row r="372" spans="1:11" ht="57" customHeight="1">
      <c r="A372" s="30">
        <f t="shared" si="30"/>
        <v>66</v>
      </c>
      <c r="B372" s="24" t="s">
        <v>440</v>
      </c>
      <c r="C372" s="25" t="s">
        <v>460</v>
      </c>
      <c r="D372" s="23" t="s">
        <v>100</v>
      </c>
      <c r="E372" s="111">
        <v>65.34</v>
      </c>
      <c r="F372" s="204"/>
      <c r="G372" s="205"/>
      <c r="H372" s="195"/>
      <c r="I372" s="149"/>
      <c r="K372" s="71">
        <f t="shared" si="29"/>
        <v>65.34</v>
      </c>
    </row>
    <row r="373" spans="1:11" ht="57" customHeight="1">
      <c r="A373" s="30">
        <f t="shared" si="30"/>
        <v>67</v>
      </c>
      <c r="B373" s="24" t="s">
        <v>441</v>
      </c>
      <c r="C373" s="25" t="s">
        <v>461</v>
      </c>
      <c r="D373" s="23" t="s">
        <v>100</v>
      </c>
      <c r="E373" s="111">
        <v>65.34</v>
      </c>
      <c r="F373" s="204"/>
      <c r="G373" s="205"/>
      <c r="H373" s="195"/>
      <c r="I373" s="149"/>
      <c r="K373" s="71">
        <f t="shared" si="29"/>
        <v>65.34</v>
      </c>
    </row>
    <row r="374" spans="1:11" ht="57" customHeight="1">
      <c r="A374" s="30">
        <f t="shared" si="30"/>
        <v>68</v>
      </c>
      <c r="B374" s="24" t="s">
        <v>442</v>
      </c>
      <c r="C374" s="25" t="s">
        <v>462</v>
      </c>
      <c r="D374" s="23" t="s">
        <v>228</v>
      </c>
      <c r="E374" s="111">
        <v>30.25</v>
      </c>
      <c r="F374" s="204"/>
      <c r="G374" s="205"/>
      <c r="H374" s="195"/>
      <c r="I374" s="149"/>
      <c r="K374" s="71">
        <f t="shared" si="29"/>
        <v>30.25</v>
      </c>
    </row>
    <row r="375" spans="1:11" ht="57" customHeight="1" thickBot="1">
      <c r="A375" s="30">
        <f t="shared" si="30"/>
        <v>69</v>
      </c>
      <c r="B375" s="24" t="s">
        <v>267</v>
      </c>
      <c r="C375" s="25" t="s">
        <v>463</v>
      </c>
      <c r="D375" s="23" t="s">
        <v>100</v>
      </c>
      <c r="E375" s="111">
        <v>32.67</v>
      </c>
      <c r="F375" s="204"/>
      <c r="G375" s="205"/>
      <c r="H375" s="196"/>
      <c r="I375" s="150"/>
      <c r="J375" s="35"/>
      <c r="K375" s="71">
        <f t="shared" si="29"/>
        <v>32.67</v>
      </c>
    </row>
  </sheetData>
  <sheetProtection password="E4BB" sheet="1" objects="1" scenarios="1"/>
  <mergeCells count="56">
    <mergeCell ref="I14:J15"/>
    <mergeCell ref="A350:K350"/>
    <mergeCell ref="I339:I348"/>
    <mergeCell ref="H339:H348"/>
    <mergeCell ref="H353:H375"/>
    <mergeCell ref="A292:K292"/>
    <mergeCell ref="H295:H315"/>
    <mergeCell ref="I295:I315"/>
    <mergeCell ref="A317:K317"/>
    <mergeCell ref="H320:H334"/>
    <mergeCell ref="I320:I334"/>
    <mergeCell ref="A290:K290"/>
    <mergeCell ref="I353:I375"/>
    <mergeCell ref="A247:K247"/>
    <mergeCell ref="I224:I245"/>
    <mergeCell ref="H224:H245"/>
    <mergeCell ref="B9:C9"/>
    <mergeCell ref="C14:C15"/>
    <mergeCell ref="D14:E15"/>
    <mergeCell ref="F14:G15"/>
    <mergeCell ref="D11:F11"/>
    <mergeCell ref="D12:F12"/>
    <mergeCell ref="H250:H274"/>
    <mergeCell ref="I250:I274"/>
    <mergeCell ref="I279:I288"/>
    <mergeCell ref="H279:H288"/>
    <mergeCell ref="A336:K336"/>
    <mergeCell ref="A276:K276"/>
    <mergeCell ref="A2:K4"/>
    <mergeCell ref="A134:K134"/>
    <mergeCell ref="I137:I173"/>
    <mergeCell ref="H137:H173"/>
    <mergeCell ref="I87:I102"/>
    <mergeCell ref="A104:K104"/>
    <mergeCell ref="H107:H132"/>
    <mergeCell ref="I107:I132"/>
    <mergeCell ref="A6:K7"/>
    <mergeCell ref="H22:H47"/>
    <mergeCell ref="I22:I47"/>
    <mergeCell ref="A19:K19"/>
    <mergeCell ref="A84:K84"/>
    <mergeCell ref="H87:H102"/>
    <mergeCell ref="H52:H66"/>
    <mergeCell ref="I52:I66"/>
    <mergeCell ref="A17:K17"/>
    <mergeCell ref="A221:K221"/>
    <mergeCell ref="A207:K207"/>
    <mergeCell ref="H210:H219"/>
    <mergeCell ref="I210:I219"/>
    <mergeCell ref="A175:K176"/>
    <mergeCell ref="I178:I205"/>
    <mergeCell ref="H178:H205"/>
    <mergeCell ref="A49:K49"/>
    <mergeCell ref="A68:K68"/>
    <mergeCell ref="H71:H82"/>
    <mergeCell ref="I71:I82"/>
  </mergeCells>
  <phoneticPr fontId="2" type="noConversion"/>
  <printOptions horizontalCentered="1"/>
  <pageMargins left="0.27559055118110237" right="0.19685039370078741" top="0.78740157480314965" bottom="0.78740157480314965" header="0.51181102362204722" footer="0.51181102362204722"/>
  <pageSetup paperSize="8" scale="41" fitToHeight="16" orientation="portrait" horizontalDpi="1200" verticalDpi="1200" r:id="rId1"/>
  <headerFooter alignWithMargins="0">
    <oddFooter>&amp;R&amp;P di &amp;N</oddFooter>
  </headerFooter>
  <rowBreaks count="10" manualBreakCount="10">
    <brk id="48" max="10" man="1"/>
    <brk id="83" max="10" man="1"/>
    <brk id="103" max="10" man="1"/>
    <brk id="133" max="10" man="1"/>
    <brk id="173" max="10" man="1"/>
    <brk id="206" max="10" man="1"/>
    <brk id="246" max="10" man="1"/>
    <brk id="275" max="10" man="1"/>
    <brk id="315" max="10" man="1"/>
    <brk id="349" max="10" man="1"/>
  </rowBreaks>
  <legacyDrawing r:id="rId2"/>
  <oleObjects>
    <oleObject progId="MSPhotoEd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D24"/>
  <sheetViews>
    <sheetView workbookViewId="0">
      <selection activeCell="A2" sqref="A2"/>
    </sheetView>
  </sheetViews>
  <sheetFormatPr defaultRowHeight="12.75"/>
  <cols>
    <col min="1" max="1" width="88.140625" style="117" customWidth="1"/>
    <col min="2" max="2" width="18.140625" style="118" customWidth="1"/>
    <col min="3" max="3" width="24.140625" style="118" customWidth="1"/>
    <col min="4" max="4" width="23.28515625" style="119" customWidth="1"/>
    <col min="5" max="16384" width="9.140625" style="119"/>
  </cols>
  <sheetData>
    <row r="2" spans="1:4" ht="51">
      <c r="A2" s="120" t="s">
        <v>592</v>
      </c>
      <c r="B2" s="121" t="str">
        <f>'CANCELLERIA e COSUMABILI-TONER'!H21</f>
        <v xml:space="preserve">PESO %
</v>
      </c>
      <c r="C2" s="122" t="str">
        <f>'CANCELLERIA e COSUMABILI-TONER'!I21</f>
        <v>Percentuale di sconto proposta per la macrocategoria
(SC)</v>
      </c>
      <c r="D2" s="123" t="s">
        <v>593</v>
      </c>
    </row>
    <row r="3" spans="1:4" ht="35.1" customHeight="1">
      <c r="A3" s="124" t="s">
        <v>580</v>
      </c>
      <c r="B3" s="125"/>
      <c r="C3" s="125"/>
      <c r="D3" s="126"/>
    </row>
    <row r="4" spans="1:4" ht="35.1" customHeight="1">
      <c r="A4" s="127" t="s">
        <v>282</v>
      </c>
      <c r="B4" s="128">
        <f>'CANCELLERIA e COSUMABILI-TONER'!H22</f>
        <v>0.12909999999999999</v>
      </c>
      <c r="C4" s="128">
        <f>'CANCELLERIA e COSUMABILI-TONER'!I22</f>
        <v>0</v>
      </c>
      <c r="D4" s="129">
        <f>B4*C4</f>
        <v>0</v>
      </c>
    </row>
    <row r="5" spans="1:4" ht="35.1" customHeight="1">
      <c r="A5" s="127" t="s">
        <v>283</v>
      </c>
      <c r="B5" s="128">
        <f>'CANCELLERIA e COSUMABILI-TONER'!H52</f>
        <v>0.17899999999999999</v>
      </c>
      <c r="C5" s="128">
        <f>'CANCELLERIA e COSUMABILI-TONER'!I52</f>
        <v>0</v>
      </c>
      <c r="D5" s="129">
        <f t="shared" ref="D5:D19" si="0">B5*C5</f>
        <v>0</v>
      </c>
    </row>
    <row r="6" spans="1:4" ht="35.1" customHeight="1">
      <c r="A6" s="127" t="s">
        <v>284</v>
      </c>
      <c r="B6" s="128">
        <f>'CANCELLERIA e COSUMABILI-TONER'!H71</f>
        <v>5.4999999999999997E-3</v>
      </c>
      <c r="C6" s="128">
        <f>'CANCELLERIA e COSUMABILI-TONER'!I71</f>
        <v>0</v>
      </c>
      <c r="D6" s="129">
        <f t="shared" si="0"/>
        <v>0</v>
      </c>
    </row>
    <row r="7" spans="1:4" ht="35.1" customHeight="1">
      <c r="A7" s="127" t="s">
        <v>285</v>
      </c>
      <c r="B7" s="128">
        <f>'CANCELLERIA e COSUMABILI-TONER'!H87</f>
        <v>1.47E-2</v>
      </c>
      <c r="C7" s="128">
        <f>'CANCELLERIA e COSUMABILI-TONER'!I87</f>
        <v>0</v>
      </c>
      <c r="D7" s="129">
        <f t="shared" si="0"/>
        <v>0</v>
      </c>
    </row>
    <row r="8" spans="1:4" ht="35.1" customHeight="1">
      <c r="A8" s="127" t="s">
        <v>300</v>
      </c>
      <c r="B8" s="128">
        <f>'CANCELLERIA e COSUMABILI-TONER'!H107</f>
        <v>1.4800000000000001E-2</v>
      </c>
      <c r="C8" s="128">
        <f>'CANCELLERIA e COSUMABILI-TONER'!I107</f>
        <v>0</v>
      </c>
      <c r="D8" s="129">
        <f t="shared" si="0"/>
        <v>0</v>
      </c>
    </row>
    <row r="9" spans="1:4" ht="35.1" customHeight="1">
      <c r="A9" s="127" t="s">
        <v>286</v>
      </c>
      <c r="B9" s="128">
        <f>'CANCELLERIA e COSUMABILI-TONER'!H137</f>
        <v>0.4718</v>
      </c>
      <c r="C9" s="128">
        <f>'CANCELLERIA e COSUMABILI-TONER'!I137</f>
        <v>0</v>
      </c>
      <c r="D9" s="129">
        <f t="shared" si="0"/>
        <v>0</v>
      </c>
    </row>
    <row r="10" spans="1:4" ht="35.1" customHeight="1">
      <c r="A10" s="127" t="s">
        <v>299</v>
      </c>
      <c r="B10" s="128">
        <f>'CANCELLERIA e COSUMABILI-TONER'!H178</f>
        <v>4.0399999999999998E-2</v>
      </c>
      <c r="C10" s="128">
        <f>'CANCELLERIA e COSUMABILI-TONER'!I178</f>
        <v>0</v>
      </c>
      <c r="D10" s="129">
        <f t="shared" si="0"/>
        <v>0</v>
      </c>
    </row>
    <row r="11" spans="1:4" ht="35.1" customHeight="1">
      <c r="A11" s="127" t="s">
        <v>287</v>
      </c>
      <c r="B11" s="128">
        <f>'CANCELLERIA e COSUMABILI-TONER'!H210</f>
        <v>2.76E-2</v>
      </c>
      <c r="C11" s="128">
        <f>'CANCELLERIA e COSUMABILI-TONER'!I210</f>
        <v>0</v>
      </c>
      <c r="D11" s="129">
        <f t="shared" si="0"/>
        <v>0</v>
      </c>
    </row>
    <row r="12" spans="1:4" ht="35.1" customHeight="1">
      <c r="A12" s="127" t="s">
        <v>464</v>
      </c>
      <c r="B12" s="128">
        <f>'CANCELLERIA e COSUMABILI-TONER'!H224</f>
        <v>1.14E-2</v>
      </c>
      <c r="C12" s="128">
        <f>'CANCELLERIA e COSUMABILI-TONER'!I224</f>
        <v>0</v>
      </c>
      <c r="D12" s="129">
        <f t="shared" si="0"/>
        <v>0</v>
      </c>
    </row>
    <row r="13" spans="1:4" ht="35.1" customHeight="1">
      <c r="A13" s="127" t="s">
        <v>559</v>
      </c>
      <c r="B13" s="128">
        <f>'CANCELLERIA e COSUMABILI-TONER'!H250</f>
        <v>2.2800000000000001E-2</v>
      </c>
      <c r="C13" s="128">
        <f>'CANCELLERIA e COSUMABILI-TONER'!I250</f>
        <v>0</v>
      </c>
      <c r="D13" s="129">
        <f t="shared" si="0"/>
        <v>0</v>
      </c>
    </row>
    <row r="14" spans="1:4" ht="35.1" customHeight="1">
      <c r="A14" s="127" t="s">
        <v>288</v>
      </c>
      <c r="B14" s="128">
        <f>'CANCELLERIA e COSUMABILI-TONER'!H279</f>
        <v>4.0000000000000001E-3</v>
      </c>
      <c r="C14" s="128">
        <f>'CANCELLERIA e COSUMABILI-TONER'!I279</f>
        <v>0</v>
      </c>
      <c r="D14" s="129">
        <f t="shared" si="0"/>
        <v>0</v>
      </c>
    </row>
    <row r="15" spans="1:4" ht="35.1" customHeight="1">
      <c r="A15" s="130" t="s">
        <v>581</v>
      </c>
      <c r="B15" s="125"/>
      <c r="C15" s="125"/>
      <c r="D15" s="129"/>
    </row>
    <row r="16" spans="1:4" ht="35.1" customHeight="1">
      <c r="A16" s="127" t="s">
        <v>289</v>
      </c>
      <c r="B16" s="128">
        <f>'CANCELLERIA e COSUMABILI-TONER'!H295</f>
        <v>5.0700000000000002E-2</v>
      </c>
      <c r="C16" s="128">
        <f>'CANCELLERIA e COSUMABILI-TONER'!I295</f>
        <v>0</v>
      </c>
      <c r="D16" s="129">
        <f t="shared" si="0"/>
        <v>0</v>
      </c>
    </row>
    <row r="17" spans="1:4" ht="35.1" customHeight="1">
      <c r="A17" s="127" t="s">
        <v>290</v>
      </c>
      <c r="B17" s="128">
        <f>'CANCELLERIA e COSUMABILI-TONER'!H320</f>
        <v>1.6899999999999998E-2</v>
      </c>
      <c r="C17" s="128">
        <f>'CANCELLERIA e COSUMABILI-TONER'!I320</f>
        <v>0</v>
      </c>
      <c r="D17" s="129">
        <f t="shared" si="0"/>
        <v>0</v>
      </c>
    </row>
    <row r="18" spans="1:4" ht="35.1" customHeight="1">
      <c r="A18" s="127" t="s">
        <v>291</v>
      </c>
      <c r="B18" s="128">
        <f>'CANCELLERIA e COSUMABILI-TONER'!H339</f>
        <v>6.4999999999999997E-3</v>
      </c>
      <c r="C18" s="128">
        <f>'CANCELLERIA e COSUMABILI-TONER'!I339</f>
        <v>0</v>
      </c>
      <c r="D18" s="129">
        <f t="shared" si="0"/>
        <v>0</v>
      </c>
    </row>
    <row r="19" spans="1:4" ht="35.1" customHeight="1" thickBot="1">
      <c r="A19" s="135" t="s">
        <v>292</v>
      </c>
      <c r="B19" s="136">
        <f>'CANCELLERIA e COSUMABILI-TONER'!H353</f>
        <v>4.7999999999999996E-3</v>
      </c>
      <c r="C19" s="136">
        <f>'CANCELLERIA e COSUMABILI-TONER'!I353</f>
        <v>0</v>
      </c>
      <c r="D19" s="137">
        <f t="shared" si="0"/>
        <v>0</v>
      </c>
    </row>
    <row r="20" spans="1:4" ht="38.25" customHeight="1" thickBot="1">
      <c r="A20" s="134" t="s">
        <v>595</v>
      </c>
      <c r="B20" s="138">
        <f>SUM(B2:B19)</f>
        <v>0.99999999999999989</v>
      </c>
      <c r="C20" s="131"/>
      <c r="D20" s="139">
        <f>SUM(D2:D19)</f>
        <v>0</v>
      </c>
    </row>
    <row r="21" spans="1:4" ht="13.5" thickTop="1"/>
    <row r="23" spans="1:4" ht="13.5" thickBot="1"/>
    <row r="24" spans="1:4" ht="28.5" customHeight="1" thickBot="1">
      <c r="A24" s="132" t="s">
        <v>594</v>
      </c>
      <c r="B24" s="133">
        <f>TRUNC((D20/B20),5)</f>
        <v>0</v>
      </c>
    </row>
  </sheetData>
  <sheetProtection password="E4BB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CANCELLERIA e COSUMABILI-TONER</vt:lpstr>
      <vt:lpstr>SCONTO MEDIO PONDERATO</vt:lpstr>
      <vt:lpstr>'CANCELLERIA e COSUMABILI-TONER'!Area_stampa</vt:lpstr>
      <vt:lpstr>'CANCELLERIA e COSUMABILI-TONER'!Titoli_stampa</vt:lpstr>
    </vt:vector>
  </TitlesOfParts>
  <Company>BravoSolution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763613</cp:lastModifiedBy>
  <cp:lastPrinted>2022-08-24T07:55:03Z</cp:lastPrinted>
  <dcterms:created xsi:type="dcterms:W3CDTF">2005-11-03T12:55:39Z</dcterms:created>
  <dcterms:modified xsi:type="dcterms:W3CDTF">2022-09-07T11:46:14Z</dcterms:modified>
</cp:coreProperties>
</file>